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91028-Galo\0-Datos\010-Temas publc\20191020-VÑ DECLARE Dapagl\"/>
    </mc:Choice>
  </mc:AlternateContent>
  <bookViews>
    <workbookView xWindow="0" yWindow="0" windowWidth="20490" windowHeight="7365" tabRatio="700"/>
  </bookViews>
  <sheets>
    <sheet name="NNT desde HR" sheetId="2" r:id="rId1"/>
    <sheet name="PtSLEv Mort o InsCar" sheetId="3" r:id="rId2"/>
    <sheet name="PtSLEv Variable RENAL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4" l="1"/>
  <c r="F21" i="4"/>
  <c r="C21" i="4"/>
  <c r="B21" i="4"/>
  <c r="A21" i="4"/>
  <c r="C19" i="4"/>
  <c r="B19" i="4"/>
  <c r="J16" i="4"/>
  <c r="I16" i="4"/>
  <c r="J15" i="4"/>
  <c r="I15" i="4"/>
  <c r="G15" i="4"/>
  <c r="D21" i="4" s="1"/>
  <c r="I13" i="4"/>
  <c r="F13" i="4"/>
  <c r="D13" i="4"/>
  <c r="E13" i="4" s="1"/>
  <c r="I12" i="4"/>
  <c r="F12" i="4"/>
  <c r="D12" i="4"/>
  <c r="E12" i="4" s="1"/>
  <c r="I11" i="4"/>
  <c r="F11" i="4"/>
  <c r="E11" i="4"/>
  <c r="H11" i="4" s="1"/>
  <c r="D11" i="4"/>
  <c r="I8" i="4"/>
  <c r="H8" i="4"/>
  <c r="F15" i="4" l="1"/>
  <c r="C23" i="4"/>
  <c r="H13" i="4"/>
  <c r="H12" i="4"/>
  <c r="B23" i="4"/>
  <c r="H28" i="4" l="1"/>
  <c r="H27" i="4"/>
  <c r="D23" i="4"/>
  <c r="F16" i="4"/>
  <c r="F23" i="4" s="1"/>
  <c r="H29" i="4" l="1"/>
  <c r="H30" i="4" l="1"/>
  <c r="I27" i="4" l="1"/>
  <c r="I28" i="4"/>
  <c r="I29" i="4"/>
  <c r="H26" i="3" l="1"/>
  <c r="F21" i="3"/>
  <c r="C21" i="3"/>
  <c r="B21" i="3"/>
  <c r="A21" i="3"/>
  <c r="C19" i="3"/>
  <c r="B19" i="3"/>
  <c r="J16" i="3"/>
  <c r="I16" i="3"/>
  <c r="J15" i="3"/>
  <c r="I15" i="3"/>
  <c r="G15" i="3"/>
  <c r="D21" i="3" s="1"/>
  <c r="I13" i="3"/>
  <c r="F13" i="3"/>
  <c r="D13" i="3"/>
  <c r="E13" i="3" s="1"/>
  <c r="I12" i="3"/>
  <c r="F12" i="3"/>
  <c r="D12" i="3"/>
  <c r="E12" i="3" s="1"/>
  <c r="I11" i="3"/>
  <c r="F11" i="3"/>
  <c r="E11" i="3"/>
  <c r="H11" i="3" s="1"/>
  <c r="D11" i="3"/>
  <c r="I8" i="3"/>
  <c r="H8" i="3"/>
  <c r="B23" i="3" l="1"/>
  <c r="H12" i="3"/>
  <c r="F15" i="3"/>
  <c r="C23" i="3"/>
  <c r="H13" i="3"/>
  <c r="H28" i="3" l="1"/>
  <c r="H27" i="3"/>
  <c r="D23" i="3"/>
  <c r="F16" i="3"/>
  <c r="F23" i="3" s="1"/>
  <c r="H29" i="3" l="1"/>
  <c r="H30" i="3" l="1"/>
  <c r="I27" i="3" l="1"/>
  <c r="I28" i="3"/>
  <c r="I29" i="3"/>
  <c r="F70" i="2" l="1"/>
  <c r="F88" i="2" s="1"/>
  <c r="G70" i="2"/>
  <c r="F89" i="2" s="1"/>
  <c r="E70" i="2"/>
  <c r="F87" i="2" s="1"/>
  <c r="B8" i="2"/>
  <c r="D5" i="2" s="1"/>
  <c r="D68" i="2" l="1"/>
  <c r="G72" i="2" s="1"/>
  <c r="F74" i="2" s="1"/>
  <c r="F91" i="2"/>
  <c r="F95" i="2" s="1"/>
  <c r="F72" i="2"/>
  <c r="G74" i="2" s="1"/>
  <c r="E72" i="2" l="1"/>
  <c r="D88" i="2" s="1"/>
  <c r="D91" i="2" s="1"/>
  <c r="D95" i="2" s="1"/>
  <c r="E88" i="2"/>
  <c r="E91" i="2" s="1"/>
  <c r="E95" i="2" s="1"/>
  <c r="G75" i="2"/>
  <c r="G83" i="2" s="1"/>
  <c r="G88" i="2"/>
  <c r="F75" i="2"/>
  <c r="F83" i="2" s="1"/>
  <c r="G89" i="2"/>
  <c r="E74" i="2" l="1"/>
  <c r="E75" i="2" s="1"/>
  <c r="E83" i="2" s="1"/>
  <c r="G80" i="2"/>
  <c r="G87" i="2"/>
  <c r="G91" i="2" s="1"/>
  <c r="G95" i="2" s="1"/>
  <c r="H88" i="2"/>
  <c r="F84" i="2"/>
  <c r="F79" i="2"/>
  <c r="F82" i="2"/>
  <c r="F77" i="2"/>
  <c r="F80" i="2"/>
  <c r="F78" i="2"/>
  <c r="F85" i="2"/>
  <c r="G84" i="2"/>
  <c r="G79" i="2"/>
  <c r="H89" i="2"/>
  <c r="G82" i="2"/>
  <c r="G77" i="2"/>
  <c r="G85" i="2"/>
  <c r="G78" i="2"/>
  <c r="E80" i="2" l="1"/>
  <c r="E82" i="2"/>
  <c r="E77" i="2"/>
  <c r="H87" i="2"/>
  <c r="H91" i="2" s="1"/>
  <c r="H95" i="2" s="1"/>
  <c r="E84" i="2"/>
  <c r="E79" i="2"/>
  <c r="E85" i="2"/>
  <c r="E78" i="2"/>
  <c r="F28" i="2" l="1"/>
  <c r="F27" i="2"/>
  <c r="E27" i="2"/>
  <c r="E30" i="2" s="1"/>
  <c r="F26" i="2"/>
  <c r="G5" i="2"/>
  <c r="G10" i="2" s="1"/>
  <c r="E34" i="2" l="1"/>
  <c r="F30" i="2"/>
  <c r="G11" i="2"/>
  <c r="G13" i="2"/>
  <c r="E10" i="2"/>
  <c r="F10" i="2"/>
  <c r="F34" i="2" l="1"/>
  <c r="H13" i="2"/>
  <c r="F11" i="2"/>
  <c r="F13" i="2"/>
  <c r="E11" i="2"/>
  <c r="D27" i="2" s="1"/>
  <c r="D30" i="2" s="1"/>
  <c r="G27" i="2"/>
  <c r="H14" i="2"/>
  <c r="H19" i="2" s="1"/>
  <c r="D34" i="2" l="1"/>
  <c r="G26" i="2"/>
  <c r="F14" i="2"/>
  <c r="F19" i="2" s="1"/>
  <c r="H28" i="2"/>
  <c r="H21" i="2"/>
  <c r="H16" i="2"/>
  <c r="H17" i="2"/>
  <c r="H23" i="2"/>
  <c r="H18" i="2"/>
  <c r="H24" i="2"/>
  <c r="H22" i="2"/>
  <c r="G14" i="2"/>
  <c r="G22" i="2" s="1"/>
  <c r="G28" i="2"/>
  <c r="F22" i="2" l="1"/>
  <c r="H26" i="2"/>
  <c r="F23" i="2"/>
  <c r="F18" i="2"/>
  <c r="F24" i="2"/>
  <c r="F21" i="2"/>
  <c r="F16" i="2"/>
  <c r="F17" i="2"/>
  <c r="G24" i="2"/>
  <c r="G21" i="2"/>
  <c r="G16" i="2"/>
  <c r="G17" i="2"/>
  <c r="H27" i="2"/>
  <c r="G23" i="2"/>
  <c r="G18" i="2"/>
  <c r="G19" i="2"/>
  <c r="G30" i="2"/>
  <c r="G34" i="2" l="1"/>
  <c r="H30" i="2"/>
  <c r="H34" i="2" l="1"/>
</calcChain>
</file>

<file path=xl/sharedStrings.xml><?xml version="1.0" encoding="utf-8"?>
<sst xmlns="http://schemas.openxmlformats.org/spreadsheetml/2006/main" count="242" uniqueCount="169">
  <si>
    <t>RAR =</t>
  </si>
  <si>
    <t>NNT =</t>
  </si>
  <si>
    <t>APLICAR SÓLO SI EL NNT Y SUS IC SON POSITIVOS</t>
  </si>
  <si>
    <t>====&gt;  NNT</t>
  </si>
  <si>
    <t>APLICAR SÓLO SI EL NNT Y SUS IC SON NEGATIVOS</t>
  </si>
  <si>
    <t>====&gt;  NND</t>
  </si>
  <si>
    <t>(</t>
  </si>
  <si>
    <t>-</t>
  </si>
  <si>
    <t>)</t>
  </si>
  <si>
    <t>%</t>
  </si>
  <si>
    <t>a</t>
  </si>
  <si>
    <t>RR (IC 95%)</t>
  </si>
  <si>
    <t>RAR (IC 95%)</t>
  </si>
  <si>
    <t>NNT (IC 95%)</t>
  </si>
  <si>
    <t>Cálculo de RAR y NNT a partir del HR y el % RA en el grupo control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</si>
  <si>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</si>
  <si>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% RA control =</t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</si>
  <si>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</si>
  <si>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t>100% - % RA control =</t>
  </si>
  <si>
    <t>HR (IC 95%)</t>
  </si>
  <si>
    <t>Estimación puntual</t>
  </si>
  <si>
    <t>Límite inferior del IC 95%</t>
  </si>
  <si>
    <t>Límite superior del IC 95%</t>
  </si>
  <si>
    <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</si>
  <si>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</si>
  <si>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t>% Eventos interv = complementario:</t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</si>
  <si>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</si>
  <si>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 xml:space="preserve">NNT = 1 / RAR = </t>
  </si>
  <si>
    <t>Permanecerán sanos sin tomar el fármaco</t>
  </si>
  <si>
    <t>Permanecerán sanos por tomar el fármaco</t>
  </si>
  <si>
    <t>Enfermarán incluso tomando el fármaco</t>
  </si>
  <si>
    <t>Enfermarán por tomar el fármaco</t>
  </si>
  <si>
    <t>Enfermarán incluso sin tomar el fármaco</t>
  </si>
  <si>
    <t>% RA interv</t>
  </si>
  <si>
    <t>% RA control</t>
  </si>
  <si>
    <t>RAR (IC95%)</t>
  </si>
  <si>
    <t>Medidas del efecto POR AÑO, calculadas desde los HR ajustados obtenidos por los investigadores.</t>
  </si>
  <si>
    <t xml:space="preserve">% RA control = </t>
  </si>
  <si>
    <t>RR (IC 95%) obtenido en el metaanálisis</t>
  </si>
  <si>
    <t>Límite superior del IC al 95%</t>
  </si>
  <si>
    <t>RA intervención</t>
  </si>
  <si>
    <t>Eventos ajustados / 100 personas-año</t>
  </si>
  <si>
    <t>Eventos crudos / 100 personas-año</t>
  </si>
  <si>
    <t>RAR (IC 95%) POR AÑO</t>
  </si>
  <si>
    <t>NNT (IC 95%) POR AÑO</t>
  </si>
  <si>
    <t>Mortalidad por todas las causas</t>
  </si>
  <si>
    <t>Infección genital</t>
  </si>
  <si>
    <t>Dapaglifozina 10 mg, n= 8582</t>
  </si>
  <si>
    <t>por año</t>
  </si>
  <si>
    <t>0,96 (0,82-1,04)</t>
  </si>
  <si>
    <t>NNT (IC 95%) en 4 años</t>
  </si>
  <si>
    <t>0,07% (-0,07% a 0,29%)</t>
  </si>
  <si>
    <t>1537 (341 a -1538)</t>
  </si>
  <si>
    <t>0,98 (0,82-1,17)</t>
  </si>
  <si>
    <t>0,01% (-0,12% a 0,13%)</t>
  </si>
  <si>
    <t>7067 (785 a -832)</t>
  </si>
  <si>
    <t>0,88 (0,73-1,06)</t>
  </si>
  <si>
    <t>0,08% (-0,04% a 0,18%)</t>
  </si>
  <si>
    <t>1229 (546 a -2460)</t>
  </si>
  <si>
    <t>Mort por causa cardiovascular</t>
  </si>
  <si>
    <t>0,89 (0,77-1,01)</t>
  </si>
  <si>
    <t>0,14% (-0,01% a 0,3%)</t>
  </si>
  <si>
    <t>693 (331 a -7627)</t>
  </si>
  <si>
    <t>Infarto de miocardio</t>
  </si>
  <si>
    <t>1,01 (0,82-1,21)</t>
  </si>
  <si>
    <t>-0,01% (-0,14% a 0,12%)</t>
  </si>
  <si>
    <t>-14757 (819 a -703)</t>
  </si>
  <si>
    <t>0,93 (0,84-1,03)</t>
  </si>
  <si>
    <t>0,17% (-0,07% a 0,38%)</t>
  </si>
  <si>
    <t>597 (261 a -1395)</t>
  </si>
  <si>
    <t>0,73 (0,61-0,88)</t>
  </si>
  <si>
    <t>0,23% (0,1% a 0,33%)</t>
  </si>
  <si>
    <t>437 (302 a 984)</t>
  </si>
  <si>
    <t>109 (75 a 245)</t>
  </si>
  <si>
    <t>Mortalidad o Hospitalización por insuficiencia cardíaca</t>
  </si>
  <si>
    <t>0,83 (0,73-0,95)</t>
  </si>
  <si>
    <t>0,25% (0,07% a 0,39%)</t>
  </si>
  <si>
    <t>403 (253 a 1370)</t>
  </si>
  <si>
    <t>100 (63 a 340)</t>
  </si>
  <si>
    <t>0,76 (0,67-0,87)</t>
  </si>
  <si>
    <t>0,34% (0,18% a 0,46%)</t>
  </si>
  <si>
    <t>297 (216 a 549)</t>
  </si>
  <si>
    <t>74 (54 a 136)</t>
  </si>
  <si>
    <t>381 (85 a -381)</t>
  </si>
  <si>
    <t>1761 (196 a -207)</t>
  </si>
  <si>
    <t>306 (136 a -613)</t>
  </si>
  <si>
    <t>172 (82 a -1894)</t>
  </si>
  <si>
    <t>-1838 (204 a -175)</t>
  </si>
  <si>
    <t>148 (65 a -344)</t>
  </si>
  <si>
    <t>ACV isquémico</t>
  </si>
  <si>
    <t>Mort CV, IAM o ACV</t>
  </si>
  <si>
    <t>ECA DECLARE–TIMI 58; Media de seguimiento 4 años</t>
  </si>
  <si>
    <r>
      <rPr>
        <b/>
        <sz val="12"/>
        <color rgb="FF993300"/>
        <rFont val="Calibri"/>
        <family val="2"/>
      </rPr>
      <t>Tabla 1:</t>
    </r>
    <r>
      <rPr>
        <b/>
        <sz val="12"/>
        <color rgb="FFCC3300"/>
        <rFont val="Calibri"/>
        <family val="2"/>
      </rPr>
      <t xml:space="preserve"> </t>
    </r>
    <r>
      <rPr>
        <b/>
        <sz val="12"/>
        <rFont val="Calibri"/>
        <family val="2"/>
      </rPr>
      <t>Morbimortalidad cardiovascular de dapaglifozina frente a placebo en Pacientes de 64 años (DE 6,8) con DM2 diagnosticada hace 10,5 años, FGe 85 ml/min/1,73 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, y Enfermedad CV establecida o FRCV elevados.</t>
    </r>
  </si>
  <si>
    <t>Mort por causa NO cardiovascular</t>
  </si>
  <si>
    <t>Dapaglifozina 10 mg, n= 8574</t>
  </si>
  <si>
    <t>0,91 (0,87-0,96)</t>
  </si>
  <si>
    <t>0,78% (0,35% a 1,13%)</t>
  </si>
  <si>
    <t>128 (89 a 289)</t>
  </si>
  <si>
    <t>31 (21 a 69)</t>
  </si>
  <si>
    <t>Efectos adversos que motivan abandono de la medicación</t>
  </si>
  <si>
    <t>1,15 (1,03-1,28)</t>
  </si>
  <si>
    <t>-0,26% (-0,48% a -0,05%)</t>
  </si>
  <si>
    <t>-390 (-1947 a -209)</t>
  </si>
  <si>
    <t>-96 (-482 a -52)</t>
  </si>
  <si>
    <t>Eventos hipoglucémicos mayores</t>
  </si>
  <si>
    <t>0,68 (0,49-0,95)</t>
  </si>
  <si>
    <t>0,08% (0,01% a 0,12%)</t>
  </si>
  <si>
    <t>1292 (810 a 8269)</t>
  </si>
  <si>
    <t>323 (202 a 2065)</t>
  </si>
  <si>
    <t>2,18 (1,1-4,3)</t>
  </si>
  <si>
    <t>-0,04% (-0,12% a 0%)</t>
  </si>
  <si>
    <t>-2422 (-28569 a -866)</t>
  </si>
  <si>
    <t>-605 (-7141 a -216)</t>
  </si>
  <si>
    <t>0,69 (0,55-0,87)</t>
  </si>
  <si>
    <t>0,16% (0,07% a 0,23%)</t>
  </si>
  <si>
    <t>633 (436 a 1510)</t>
  </si>
  <si>
    <t>158 (109 a 377)</t>
  </si>
  <si>
    <t>8,36 (4,19-16,68)</t>
  </si>
  <si>
    <t>-0,34% (-0,73% a -0,15%)</t>
  </si>
  <si>
    <t>-292 (-672 a -137)</t>
  </si>
  <si>
    <t>-73 (-168 a -34)</t>
  </si>
  <si>
    <t>Enfermedad renal aguda</t>
  </si>
  <si>
    <t>Sin diferencia estadísticamente significativa entre ambos grupos</t>
  </si>
  <si>
    <t>Cáncer de vejiga</t>
  </si>
  <si>
    <t>0,07%</t>
  </si>
  <si>
    <t>0,13%</t>
  </si>
  <si>
    <t>0,57 (0,35-0,93)</t>
  </si>
  <si>
    <t>0,06% (0,01% a 0,09%)</t>
  </si>
  <si>
    <t>1772 (1172 a 10888)</t>
  </si>
  <si>
    <t>443 (293 a 2720)</t>
  </si>
  <si>
    <r>
      <t xml:space="preserve">Pacientes con al menos 1 efecto adverso "serious" </t>
    </r>
    <r>
      <rPr>
        <b/>
        <sz val="11"/>
        <color rgb="FF0000FF"/>
        <rFont val="Calibri"/>
        <family val="2"/>
        <scheme val="minor"/>
      </rPr>
      <t>(*)</t>
    </r>
  </si>
  <si>
    <r>
      <rPr>
        <b/>
        <sz val="10"/>
        <color rgb="FF0000FF"/>
        <rFont val="Calibri"/>
        <family val="2"/>
        <scheme val="minor"/>
      </rPr>
      <t>(*)</t>
    </r>
    <r>
      <rPr>
        <sz val="10"/>
        <rFont val="Calibri"/>
        <family val="2"/>
        <scheme val="minor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</si>
  <si>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t>Placebo 10 mg, n= 8578</t>
  </si>
  <si>
    <t>Placebo 10 mg, n= 8569</t>
  </si>
  <si>
    <t>Medidas del efecto POR AÑO, calculadas desde los HR ofrecidos por los investigadores.</t>
  </si>
  <si>
    <r>
      <rPr>
        <b/>
        <sz val="12"/>
        <color rgb="FF993300"/>
        <rFont val="Calibri"/>
        <family val="2"/>
      </rPr>
      <t>Tabla 4:</t>
    </r>
    <r>
      <rPr>
        <b/>
        <sz val="12"/>
        <color rgb="FFCC3300"/>
        <rFont val="Calibri"/>
        <family val="2"/>
      </rPr>
      <t xml:space="preserve"> </t>
    </r>
    <r>
      <rPr>
        <b/>
        <sz val="12"/>
        <rFont val="Calibri"/>
        <family val="2"/>
      </rPr>
      <t>Efectos adversos de dapaglifozina frente a placebo en Pacientes de 64 años (DE 6,8) con DM2 diagnosticada hace 10,5 años, FGe 85 ml/min/1,73 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, y Enfermedad CV establecida o FRCV elevados.</t>
    </r>
  </si>
  <si>
    <r>
      <rPr>
        <u/>
        <sz val="10"/>
        <rFont val="Calibri"/>
        <family val="2"/>
        <scheme val="minor"/>
      </rPr>
      <t>Abreviaturas</t>
    </r>
    <r>
      <rPr>
        <sz val="10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ACV:</t>
    </r>
    <r>
      <rPr>
        <sz val="10"/>
        <rFont val="Calibri"/>
        <family val="2"/>
        <scheme val="minor"/>
      </rPr>
      <t xml:space="preserve"> accidente cerebrovascular; </t>
    </r>
    <r>
      <rPr>
        <b/>
        <sz val="10"/>
        <rFont val="Calibri"/>
        <family val="2"/>
        <scheme val="minor"/>
      </rPr>
      <t>DM2:</t>
    </r>
    <r>
      <rPr>
        <sz val="10"/>
        <rFont val="Calibri"/>
        <family val="2"/>
        <scheme val="minor"/>
      </rPr>
      <t xml:space="preserve"> diabetes mellitus tipo 2; </t>
    </r>
    <r>
      <rPr>
        <b/>
        <sz val="10"/>
        <rFont val="Calibri"/>
        <family val="2"/>
        <scheme val="minor"/>
      </rPr>
      <t>FGe:</t>
    </r>
    <r>
      <rPr>
        <sz val="10"/>
        <rFont val="Calibri"/>
        <family val="2"/>
        <scheme val="minor"/>
      </rPr>
      <t xml:space="preserve"> filtración glomerular estimada en ml/ minuto/ 1,73 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de superficie corporal; FRCV: factores de riesgo cardiovascular;</t>
    </r>
    <r>
      <rPr>
        <b/>
        <sz val="10"/>
        <rFont val="Calibri"/>
        <family val="2"/>
        <scheme val="minor"/>
      </rPr>
      <t xml:space="preserve"> Hosp: </t>
    </r>
    <r>
      <rPr>
        <sz val="10"/>
        <rFont val="Calibri"/>
        <family val="2"/>
        <scheme val="minor"/>
      </rPr>
      <t xml:space="preserve">hospitalización; </t>
    </r>
    <r>
      <rPr>
        <b/>
        <sz val="10"/>
        <rFont val="Calibri"/>
        <family val="2"/>
        <scheme val="minor"/>
      </rPr>
      <t xml:space="preserve">HR: </t>
    </r>
    <r>
      <rPr>
        <sz val="10"/>
        <rFont val="Calibri"/>
        <family val="2"/>
        <scheme val="minor"/>
      </rPr>
      <t xml:space="preserve">hazard ratio; </t>
    </r>
    <r>
      <rPr>
        <b/>
        <sz val="10"/>
        <rFont val="Calibri"/>
        <family val="2"/>
        <scheme val="minor"/>
      </rPr>
      <t xml:space="preserve">IAM: </t>
    </r>
    <r>
      <rPr>
        <sz val="10"/>
        <rFont val="Calibri"/>
        <family val="2"/>
        <scheme val="minor"/>
      </rPr>
      <t xml:space="preserve">infarto agudo de miocardio; </t>
    </r>
    <r>
      <rPr>
        <b/>
        <sz val="10"/>
        <rFont val="Calibri"/>
        <family val="2"/>
        <scheme val="minor"/>
      </rPr>
      <t xml:space="preserve">IC: </t>
    </r>
    <r>
      <rPr>
        <sz val="10"/>
        <rFont val="Calibri"/>
        <family val="2"/>
        <scheme val="minor"/>
      </rPr>
      <t xml:space="preserve">intervalo de confianza; </t>
    </r>
    <r>
      <rPr>
        <b/>
        <sz val="10"/>
        <rFont val="Calibri"/>
        <family val="2"/>
        <scheme val="minor"/>
      </rPr>
      <t xml:space="preserve">Mort: </t>
    </r>
    <r>
      <rPr>
        <sz val="10"/>
        <rFont val="Calibri"/>
        <family val="2"/>
        <scheme val="minor"/>
      </rPr>
      <t xml:space="preserve">mortalidad por todas las causas; </t>
    </r>
    <r>
      <rPr>
        <b/>
        <sz val="10"/>
        <rFont val="Calibri"/>
        <family val="2"/>
        <scheme val="minor"/>
      </rPr>
      <t xml:space="preserve">Mort CV: </t>
    </r>
    <r>
      <rPr>
        <sz val="10"/>
        <rFont val="Calibri"/>
        <family val="2"/>
        <scheme val="minor"/>
      </rPr>
      <t xml:space="preserve">mortalidad por causa cardiovascular; </t>
    </r>
    <r>
      <rPr>
        <b/>
        <sz val="10"/>
        <rFont val="Calibri"/>
        <family val="2"/>
        <scheme val="minor"/>
      </rPr>
      <t xml:space="preserve">NNT: </t>
    </r>
    <r>
      <rPr>
        <sz val="10"/>
        <rFont val="Calibri"/>
        <family val="2"/>
        <scheme val="minor"/>
      </rPr>
      <t xml:space="preserve">número necesario a tratar para proteger a 1 paciente más que sin tratar; </t>
    </r>
    <r>
      <rPr>
        <b/>
        <sz val="10"/>
        <rFont val="Calibri"/>
        <family val="2"/>
        <scheme val="minor"/>
      </rPr>
      <t xml:space="preserve">RAR: </t>
    </r>
    <r>
      <rPr>
        <sz val="10"/>
        <rFont val="Calibri"/>
        <family val="2"/>
        <scheme val="minor"/>
      </rPr>
      <t>reducción absoluta del riesgo.</t>
    </r>
  </si>
  <si>
    <t>Calculadora del "Tiempo medio con Evento" (t con Ev) y de la "Prolongación del Tiempo medio con Evento (Pt con Ev)"</t>
  </si>
  <si>
    <t>20190124-ECA DECLARE 4,2y, DM2 PP [dapagl vs plac], =Mort MAC –InsCar. Wiviott</t>
  </si>
  <si>
    <t>Wiviott SD, Raz I, Bonaca MP, Mosenzon O, on behalf of the DECLARE–TIMI 58 Investigators. Dapagliflozin and Cardiovascular Outcomes in Type 2 Diabetes. N Engl J Med. 2019 Jan 24;380(4):347-357.</t>
  </si>
  <si>
    <t>Área Bajo la Curva (ABC) por píxeles</t>
  </si>
  <si>
    <t>Supervivencia</t>
  </si>
  <si>
    <t>días</t>
  </si>
  <si>
    <t>El área de referencia representa</t>
  </si>
  <si>
    <t>Tiempo medio que permenecen con evento</t>
  </si>
  <si>
    <t>Tiempo medio de Supervivencia Libre de Evento (tSLEv)</t>
  </si>
  <si>
    <t>Área de referencia</t>
  </si>
  <si>
    <t>Intervención</t>
  </si>
  <si>
    <t>Dapaglifozina</t>
  </si>
  <si>
    <t>Control</t>
  </si>
  <si>
    <t>Placebo</t>
  </si>
  <si>
    <t>Diferencia</t>
  </si>
  <si>
    <t xml:space="preserve">en </t>
  </si>
  <si>
    <t>en</t>
  </si>
  <si>
    <r>
      <rPr>
        <b/>
        <sz val="11"/>
        <color rgb="FF993300"/>
        <rFont val="Calibri"/>
        <family val="2"/>
        <scheme val="minor"/>
      </rPr>
      <t>Tabla 2 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</si>
  <si>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t>En un área de:</t>
  </si>
  <si>
    <t>Media t con Ev,</t>
  </si>
  <si>
    <t>Dif Medias = PtSLEv,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</si>
  <si>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</si>
  <si>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>t con Ev sin la intervención</t>
  </si>
  <si>
    <t>PtSLEv por la intervención</t>
  </si>
  <si>
    <t>tSLEv sin la intervención</t>
  </si>
  <si>
    <r>
      <rPr>
        <b/>
        <sz val="11"/>
        <color rgb="FF993300"/>
        <rFont val="Calibri"/>
        <family val="2"/>
        <scheme val="minor"/>
      </rPr>
      <t>Tabla 3: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</si>
  <si>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b/>
        <sz val="10"/>
        <rFont val="Calibri"/>
        <family val="2"/>
        <scheme val="minor"/>
      </rPr>
      <t>Variable Renal:</t>
    </r>
    <r>
      <rPr>
        <sz val="10"/>
        <rFont val="Calibri"/>
        <family val="2"/>
        <scheme val="minor"/>
      </rPr>
      <t xml:space="preserve"> ≥40% en la tasa de FGe a &lt;60 ml por minuto, Nueva enfermedad renal en etapa terminal o Muerte por causas renales o CV.</t>
    </r>
  </si>
  <si>
    <t>Resto de EA (en suplemento del articulo original)</t>
  </si>
  <si>
    <t>Hosp por insuficiencia cardíaca</t>
  </si>
  <si>
    <t>Cetoacidosis diabética</t>
  </si>
  <si>
    <r>
      <rPr>
        <b/>
        <sz val="11"/>
        <rFont val="Calibri"/>
        <family val="2"/>
        <scheme val="minor"/>
      </rPr>
      <t xml:space="preserve">Variable Renal: </t>
    </r>
    <r>
      <rPr>
        <sz val="11"/>
        <rFont val="Calibri"/>
        <family val="2"/>
        <scheme val="minor"/>
      </rPr>
      <t>FGe entre ≥40% y &lt;60 ml/min, Nueva enfermedad renal en etapa terminal o Muerte por causas renales o CV</t>
    </r>
  </si>
  <si>
    <t>Mortalidad u Hosp por insuficiencia cardíaca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</si>
</sst>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0%"/>
    <numFmt numFmtId="167" formatCode="0.0%"/>
    <numFmt numFmtId="168" formatCode="_-* #,##0.0000\ _€_-;\-* #,##0.0000\ _€_-;_-* &quot;-&quot;??\ _€_-;_-@_-"/>
    <numFmt numFmtId="169" formatCode="_-* #,##0.0\ _€_-;\-* #,##0.0\ _€_-;_-* &quot;-&quot;?\ _€_-;_-@_-"/>
    <numFmt numFmtId="170" formatCode="_-* #,##0.000000\ _€_-;\-* #,##0.000000\ _€_-;_-* &quot;-&quot;??\ _€_-;_-@_-"/>
    <numFmt numFmtId="171" formatCode="_-* #,##0.0000\ _€_-;\-* #,##0.0000\ _€_-;_-* &quot;-&quot;?\ _€_-;_-@_-"/>
    <numFmt numFmtId="172" formatCode="_-* #,##0.000\ _€_-;\-* #,##0.000\ _€_-;_-* &quot;-&quot;???\ _€_-;_-@_-"/>
    <numFmt numFmtId="173" formatCode="0.000"/>
    <numFmt numFmtId="174" formatCode="0.000%"/>
    <numFmt numFmtId="175" formatCode="#,##0.0"/>
    <numFmt numFmtId="176" formatCode="_-* #,##0.0\ _€_-;\-* #,##0.0\ _€_-;_-* &quot;-&quot;??\ _€_-;_-@_-"/>
    <numFmt numFmtId="177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</font>
    <font>
      <b/>
      <sz val="13"/>
      <name val="Calibri"/>
      <family val="2"/>
      <scheme val="minor"/>
    </font>
    <font>
      <vertAlign val="subscript"/>
      <sz val="10"/>
      <name val="Calibri"/>
      <family val="2"/>
    </font>
    <font>
      <b/>
      <sz val="23"/>
      <name val="Calibri"/>
      <family val="2"/>
      <scheme val="minor"/>
    </font>
    <font>
      <vertAlign val="superscript"/>
      <sz val="10"/>
      <name val="Calibri"/>
      <family val="2"/>
    </font>
    <font>
      <sz val="9"/>
      <name val="Calibri"/>
      <family val="2"/>
      <scheme val="minor"/>
    </font>
    <font>
      <sz val="8.1"/>
      <color indexed="63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name val="Calibri"/>
      <family val="2"/>
    </font>
    <font>
      <vertAlign val="superscript"/>
      <sz val="10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12"/>
      <color rgb="FFCC3300"/>
      <name val="Calibri"/>
      <family val="2"/>
    </font>
    <font>
      <b/>
      <sz val="12"/>
      <color rgb="FF993300"/>
      <name val="Calibri"/>
      <family val="2"/>
    </font>
    <font>
      <b/>
      <vertAlign val="superscript"/>
      <sz val="12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0" fontId="4" fillId="0" borderId="0" xfId="2" applyNumberFormat="1" applyFont="1" applyBorder="1" applyAlignment="1">
      <alignment horizontal="center"/>
    </xf>
    <xf numFmtId="0" fontId="4" fillId="0" borderId="0" xfId="0" applyFont="1" applyFill="1"/>
    <xf numFmtId="2" fontId="4" fillId="0" borderId="0" xfId="0" applyNumberFormat="1" applyFont="1"/>
    <xf numFmtId="0" fontId="4" fillId="0" borderId="0" xfId="0" applyFont="1" applyBorder="1"/>
    <xf numFmtId="166" fontId="4" fillId="0" borderId="0" xfId="2" applyNumberFormat="1" applyFont="1"/>
    <xf numFmtId="43" fontId="4" fillId="0" borderId="0" xfId="1" applyFont="1" applyFill="1" applyBorder="1"/>
    <xf numFmtId="0" fontId="4" fillId="0" borderId="0" xfId="0" applyFont="1" applyAlignment="1">
      <alignment horizontal="right"/>
    </xf>
    <xf numFmtId="43" fontId="4" fillId="0" borderId="0" xfId="0" applyNumberFormat="1" applyFont="1" applyFill="1" applyBorder="1"/>
    <xf numFmtId="10" fontId="4" fillId="0" borderId="0" xfId="2" applyNumberFormat="1" applyFont="1" applyFill="1" applyBorder="1" applyAlignment="1">
      <alignment horizontal="center"/>
    </xf>
    <xf numFmtId="169" fontId="4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center"/>
    </xf>
    <xf numFmtId="170" fontId="4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left"/>
    </xf>
    <xf numFmtId="167" fontId="4" fillId="0" borderId="0" xfId="2" applyNumberFormat="1" applyFont="1"/>
    <xf numFmtId="10" fontId="4" fillId="0" borderId="0" xfId="2" applyNumberFormat="1" applyFont="1"/>
    <xf numFmtId="10" fontId="4" fillId="0" borderId="0" xfId="0" applyNumberFormat="1" applyFont="1"/>
    <xf numFmtId="1" fontId="3" fillId="3" borderId="4" xfId="0" applyNumberFormat="1" applyFont="1" applyFill="1" applyBorder="1" applyAlignment="1">
      <alignment horizontal="center"/>
    </xf>
    <xf numFmtId="10" fontId="4" fillId="0" borderId="0" xfId="0" applyNumberFormat="1" applyFont="1" applyFill="1" applyBorder="1"/>
    <xf numFmtId="164" fontId="4" fillId="0" borderId="0" xfId="1" applyNumberFormat="1" applyFont="1"/>
    <xf numFmtId="0" fontId="3" fillId="0" borderId="10" xfId="0" applyFont="1" applyBorder="1" applyAlignment="1">
      <alignment horizontal="right"/>
    </xf>
    <xf numFmtId="0" fontId="3" fillId="6" borderId="14" xfId="0" applyFont="1" applyFill="1" applyBorder="1" applyAlignment="1">
      <alignment horizontal="right"/>
    </xf>
    <xf numFmtId="0" fontId="4" fillId="7" borderId="10" xfId="0" applyFont="1" applyFill="1" applyBorder="1"/>
    <xf numFmtId="0" fontId="3" fillId="7" borderId="10" xfId="0" applyFont="1" applyFill="1" applyBorder="1" applyAlignment="1">
      <alignment horizontal="right"/>
    </xf>
    <xf numFmtId="49" fontId="4" fillId="0" borderId="0" xfId="0" applyNumberFormat="1" applyFont="1" applyFill="1" applyBorder="1"/>
    <xf numFmtId="0" fontId="4" fillId="0" borderId="11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0" fontId="3" fillId="6" borderId="17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9" fillId="0" borderId="0" xfId="0" applyFont="1"/>
    <xf numFmtId="0" fontId="4" fillId="0" borderId="4" xfId="0" applyFont="1" applyBorder="1" applyAlignment="1">
      <alignment horizontal="right"/>
    </xf>
    <xf numFmtId="49" fontId="1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10" fontId="4" fillId="0" borderId="6" xfId="2" applyNumberFormat="1" applyFont="1" applyBorder="1" applyAlignment="1">
      <alignment horizontal="center"/>
    </xf>
    <xf numFmtId="43" fontId="8" fillId="0" borderId="0" xfId="1" applyFont="1" applyFill="1" applyBorder="1" applyAlignment="1">
      <alignment horizontal="right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Font="1"/>
    <xf numFmtId="168" fontId="4" fillId="0" borderId="0" xfId="1" applyNumberFormat="1" applyFont="1" applyFill="1" applyBorder="1"/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23" fillId="0" borderId="0" xfId="0" applyFont="1"/>
    <xf numFmtId="171" fontId="4" fillId="0" borderId="0" xfId="0" applyNumberFormat="1" applyFont="1" applyFill="1" applyBorder="1"/>
    <xf numFmtId="49" fontId="14" fillId="0" borderId="4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165" fontId="3" fillId="0" borderId="0" xfId="1" applyNumberFormat="1" applyFont="1" applyFill="1" applyBorder="1"/>
    <xf numFmtId="49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4" fillId="0" borderId="0" xfId="0" applyFont="1" applyAlignment="1"/>
    <xf numFmtId="1" fontId="3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/>
    <xf numFmtId="10" fontId="11" fillId="0" borderId="0" xfId="0" applyNumberFormat="1" applyFont="1" applyFill="1" applyBorder="1"/>
    <xf numFmtId="0" fontId="12" fillId="0" borderId="0" xfId="0" applyFont="1" applyFill="1" applyBorder="1"/>
    <xf numFmtId="0" fontId="4" fillId="9" borderId="2" xfId="0" applyFont="1" applyFill="1" applyBorder="1" applyAlignment="1"/>
    <xf numFmtId="0" fontId="4" fillId="9" borderId="3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10" fontId="3" fillId="3" borderId="10" xfId="2" applyNumberFormat="1" applyFont="1" applyFill="1" applyBorder="1" applyAlignment="1">
      <alignment horizontal="center"/>
    </xf>
    <xf numFmtId="10" fontId="3" fillId="4" borderId="10" xfId="2" applyNumberFormat="1" applyFont="1" applyFill="1" applyBorder="1" applyAlignment="1">
      <alignment horizontal="center"/>
    </xf>
    <xf numFmtId="10" fontId="3" fillId="5" borderId="10" xfId="2" applyNumberFormat="1" applyFont="1" applyFill="1" applyBorder="1" applyAlignment="1">
      <alignment horizontal="center"/>
    </xf>
    <xf numFmtId="172" fontId="4" fillId="0" borderId="0" xfId="0" applyNumberFormat="1" applyFont="1" applyFill="1" applyBorder="1"/>
    <xf numFmtId="0" fontId="4" fillId="9" borderId="4" xfId="0" applyFont="1" applyFill="1" applyBorder="1" applyAlignment="1"/>
    <xf numFmtId="0" fontId="4" fillId="9" borderId="6" xfId="0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5" borderId="10" xfId="0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 applyAlignment="1"/>
    <xf numFmtId="49" fontId="15" fillId="0" borderId="10" xfId="1" applyNumberFormat="1" applyFont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0" fontId="4" fillId="6" borderId="1" xfId="0" applyFont="1" applyFill="1" applyBorder="1" applyAlignment="1"/>
    <xf numFmtId="0" fontId="3" fillId="6" borderId="1" xfId="0" applyFont="1" applyFill="1" applyBorder="1" applyAlignment="1">
      <alignment horizontal="right"/>
    </xf>
    <xf numFmtId="1" fontId="3" fillId="6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/>
    <xf numFmtId="1" fontId="3" fillId="7" borderId="10" xfId="0" applyNumberFormat="1" applyFont="1" applyFill="1" applyBorder="1" applyAlignment="1">
      <alignment horizontal="center"/>
    </xf>
    <xf numFmtId="0" fontId="4" fillId="8" borderId="10" xfId="0" applyFont="1" applyFill="1" applyBorder="1" applyAlignment="1"/>
    <xf numFmtId="0" fontId="3" fillId="8" borderId="10" xfId="0" applyFont="1" applyFill="1" applyBorder="1" applyAlignment="1">
      <alignment horizontal="right"/>
    </xf>
    <xf numFmtId="1" fontId="3" fillId="8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1" fontId="3" fillId="0" borderId="0" xfId="0" applyNumberFormat="1" applyFont="1" applyFill="1" applyBorder="1" applyAlignment="1"/>
    <xf numFmtId="0" fontId="4" fillId="6" borderId="25" xfId="0" applyFont="1" applyFill="1" applyBorder="1" applyAlignment="1"/>
    <xf numFmtId="0" fontId="4" fillId="4" borderId="0" xfId="0" applyFont="1" applyFill="1" applyBorder="1" applyAlignment="1"/>
    <xf numFmtId="0" fontId="3" fillId="4" borderId="0" xfId="0" applyFont="1" applyFill="1" applyBorder="1" applyAlignment="1">
      <alignment horizontal="right"/>
    </xf>
    <xf numFmtId="1" fontId="3" fillId="4" borderId="18" xfId="0" applyNumberFormat="1" applyFont="1" applyFill="1" applyBorder="1" applyAlignment="1">
      <alignment horizontal="center"/>
    </xf>
    <xf numFmtId="0" fontId="4" fillId="8" borderId="1" xfId="0" applyFont="1" applyFill="1" applyBorder="1" applyAlignment="1"/>
    <xf numFmtId="43" fontId="7" fillId="8" borderId="1" xfId="1" applyFont="1" applyFill="1" applyBorder="1" applyAlignment="1"/>
    <xf numFmtId="0" fontId="3" fillId="8" borderId="1" xfId="0" applyFont="1" applyFill="1" applyBorder="1" applyAlignment="1">
      <alignment horizontal="right"/>
    </xf>
    <xf numFmtId="0" fontId="4" fillId="0" borderId="0" xfId="0" applyFont="1" applyFill="1" applyBorder="1" applyAlignment="1"/>
    <xf numFmtId="43" fontId="7" fillId="0" borderId="0" xfId="1" applyFont="1" applyFill="1" applyBorder="1" applyAlignment="1"/>
    <xf numFmtId="2" fontId="4" fillId="0" borderId="0" xfId="0" applyNumberFormat="1" applyFont="1" applyFill="1" applyBorder="1"/>
    <xf numFmtId="0" fontId="4" fillId="9" borderId="19" xfId="0" applyFont="1" applyFill="1" applyBorder="1" applyAlignment="1"/>
    <xf numFmtId="0" fontId="4" fillId="9" borderId="17" xfId="0" applyFont="1" applyFill="1" applyBorder="1" applyAlignment="1"/>
    <xf numFmtId="2" fontId="4" fillId="9" borderId="17" xfId="0" applyNumberFormat="1" applyFont="1" applyFill="1" applyBorder="1" applyAlignment="1">
      <alignment horizontal="center"/>
    </xf>
    <xf numFmtId="10" fontId="4" fillId="9" borderId="17" xfId="2" applyNumberFormat="1" applyFont="1" applyFill="1" applyBorder="1" applyAlignment="1">
      <alignment horizontal="center"/>
    </xf>
    <xf numFmtId="1" fontId="4" fillId="9" borderId="26" xfId="0" applyNumberFormat="1" applyFont="1" applyFill="1" applyBorder="1" applyAlignment="1">
      <alignment horizontal="center"/>
    </xf>
    <xf numFmtId="0" fontId="4" fillId="9" borderId="16" xfId="0" applyFont="1" applyFill="1" applyBorder="1" applyAlignment="1"/>
    <xf numFmtId="10" fontId="4" fillId="9" borderId="0" xfId="0" applyNumberFormat="1" applyFont="1" applyFill="1" applyBorder="1" applyAlignment="1"/>
    <xf numFmtId="2" fontId="4" fillId="9" borderId="0" xfId="0" applyNumberFormat="1" applyFont="1" applyFill="1" applyBorder="1" applyAlignment="1">
      <alignment horizontal="center"/>
    </xf>
    <xf numFmtId="10" fontId="4" fillId="9" borderId="0" xfId="2" applyNumberFormat="1" applyFont="1" applyFill="1" applyBorder="1" applyAlignment="1">
      <alignment horizontal="center"/>
    </xf>
    <xf numFmtId="1" fontId="4" fillId="9" borderId="27" xfId="0" applyNumberFormat="1" applyFont="1" applyFill="1" applyBorder="1" applyAlignment="1">
      <alignment horizontal="center"/>
    </xf>
    <xf numFmtId="0" fontId="4" fillId="9" borderId="0" xfId="0" applyFont="1" applyFill="1" applyBorder="1" applyAlignment="1"/>
    <xf numFmtId="0" fontId="4" fillId="9" borderId="15" xfId="0" applyFont="1" applyFill="1" applyBorder="1" applyAlignment="1"/>
    <xf numFmtId="10" fontId="4" fillId="0" borderId="0" xfId="0" applyNumberFormat="1" applyFont="1" applyAlignment="1"/>
    <xf numFmtId="0" fontId="4" fillId="9" borderId="1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distributed"/>
    </xf>
    <xf numFmtId="174" fontId="4" fillId="2" borderId="6" xfId="2" applyNumberFormat="1" applyFont="1" applyFill="1" applyBorder="1" applyAlignment="1">
      <alignment horizontal="center" vertical="distributed"/>
    </xf>
    <xf numFmtId="0" fontId="2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/>
    </xf>
    <xf numFmtId="49" fontId="4" fillId="0" borderId="20" xfId="0" applyNumberFormat="1" applyFont="1" applyBorder="1"/>
    <xf numFmtId="10" fontId="4" fillId="0" borderId="5" xfId="2" applyNumberFormat="1" applyFont="1" applyBorder="1" applyAlignment="1">
      <alignment horizontal="center"/>
    </xf>
    <xf numFmtId="0" fontId="4" fillId="9" borderId="4" xfId="0" applyFont="1" applyFill="1" applyBorder="1"/>
    <xf numFmtId="10" fontId="3" fillId="3" borderId="5" xfId="0" applyNumberFormat="1" applyFont="1" applyFill="1" applyBorder="1" applyAlignment="1">
      <alignment horizontal="center"/>
    </xf>
    <xf numFmtId="10" fontId="3" fillId="4" borderId="5" xfId="0" applyNumberFormat="1" applyFont="1" applyFill="1" applyBorder="1" applyAlignment="1">
      <alignment horizontal="center"/>
    </xf>
    <xf numFmtId="10" fontId="3" fillId="5" borderId="5" xfId="0" applyNumberFormat="1" applyFont="1" applyFill="1" applyBorder="1" applyAlignment="1">
      <alignment horizontal="center"/>
    </xf>
    <xf numFmtId="0" fontId="4" fillId="9" borderId="7" xfId="0" applyFont="1" applyFill="1" applyBorder="1"/>
    <xf numFmtId="0" fontId="4" fillId="9" borderId="9" xfId="0" applyFont="1" applyFill="1" applyBorder="1" applyAlignment="1">
      <alignment horizontal="right"/>
    </xf>
    <xf numFmtId="1" fontId="3" fillId="4" borderId="4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49" fontId="4" fillId="0" borderId="10" xfId="1" applyNumberFormat="1" applyFont="1" applyBorder="1" applyAlignment="1">
      <alignment horizontal="right"/>
    </xf>
    <xf numFmtId="0" fontId="4" fillId="6" borderId="1" xfId="0" applyFont="1" applyFill="1" applyBorder="1"/>
    <xf numFmtId="0" fontId="3" fillId="6" borderId="10" xfId="0" applyFont="1" applyFill="1" applyBorder="1" applyAlignment="1">
      <alignment horizontal="right"/>
    </xf>
    <xf numFmtId="0" fontId="4" fillId="8" borderId="10" xfId="0" applyFont="1" applyFill="1" applyBorder="1"/>
    <xf numFmtId="43" fontId="3" fillId="8" borderId="10" xfId="1" applyFont="1" applyFill="1" applyBorder="1" applyAlignment="1">
      <alignment horizontal="right"/>
    </xf>
    <xf numFmtId="0" fontId="4" fillId="4" borderId="10" xfId="0" applyFont="1" applyFill="1" applyBorder="1"/>
    <xf numFmtId="0" fontId="3" fillId="4" borderId="10" xfId="0" applyFont="1" applyFill="1" applyBorder="1" applyAlignment="1">
      <alignment horizontal="right"/>
    </xf>
    <xf numFmtId="43" fontId="4" fillId="8" borderId="10" xfId="1" applyFont="1" applyFill="1" applyBorder="1"/>
    <xf numFmtId="0" fontId="4" fillId="9" borderId="19" xfId="0" applyFont="1" applyFill="1" applyBorder="1"/>
    <xf numFmtId="0" fontId="4" fillId="9" borderId="17" xfId="0" applyFont="1" applyFill="1" applyBorder="1" applyAlignment="1">
      <alignment horizontal="center"/>
    </xf>
    <xf numFmtId="0" fontId="4" fillId="9" borderId="16" xfId="0" applyFont="1" applyFill="1" applyBorder="1"/>
    <xf numFmtId="10" fontId="4" fillId="9" borderId="0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 vertical="distributed"/>
    </xf>
    <xf numFmtId="0" fontId="4" fillId="9" borderId="15" xfId="0" applyFont="1" applyFill="1" applyBorder="1"/>
    <xf numFmtId="43" fontId="4" fillId="0" borderId="0" xfId="1" applyFont="1"/>
    <xf numFmtId="0" fontId="26" fillId="0" borderId="0" xfId="0" applyFont="1" applyFill="1"/>
    <xf numFmtId="10" fontId="4" fillId="0" borderId="0" xfId="2" applyNumberFormat="1" applyFont="1" applyAlignment="1">
      <alignment horizontal="center" vertical="center"/>
    </xf>
    <xf numFmtId="10" fontId="4" fillId="2" borderId="6" xfId="2" applyNumberFormat="1" applyFont="1" applyFill="1" applyBorder="1"/>
    <xf numFmtId="174" fontId="4" fillId="0" borderId="0" xfId="2" applyNumberFormat="1" applyFont="1" applyAlignment="1">
      <alignment horizontal="center" vertical="center"/>
    </xf>
    <xf numFmtId="1" fontId="4" fillId="0" borderId="0" xfId="0" applyNumberFormat="1" applyFont="1" applyFill="1" applyBorder="1"/>
    <xf numFmtId="2" fontId="4" fillId="2" borderId="1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distributed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0" fontId="25" fillId="0" borderId="1" xfId="2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0" fontId="25" fillId="0" borderId="10" xfId="2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distributed"/>
    </xf>
    <xf numFmtId="0" fontId="24" fillId="0" borderId="23" xfId="0" applyFont="1" applyFill="1" applyBorder="1" applyAlignment="1">
      <alignment horizontal="center" vertical="distributed"/>
    </xf>
    <xf numFmtId="0" fontId="24" fillId="0" borderId="24" xfId="0" applyFont="1" applyFill="1" applyBorder="1" applyAlignment="1">
      <alignment horizontal="center" vertical="distributed"/>
    </xf>
    <xf numFmtId="0" fontId="30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 wrapText="1"/>
    </xf>
    <xf numFmtId="0" fontId="4" fillId="11" borderId="0" xfId="0" applyFont="1" applyFill="1"/>
    <xf numFmtId="0" fontId="25" fillId="11" borderId="22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 vertical="distributed"/>
    </xf>
    <xf numFmtId="0" fontId="24" fillId="11" borderId="23" xfId="0" applyFont="1" applyFill="1" applyBorder="1" applyAlignment="1">
      <alignment horizontal="center" vertical="distributed"/>
    </xf>
    <xf numFmtId="0" fontId="25" fillId="11" borderId="1" xfId="0" applyFont="1" applyFill="1" applyBorder="1" applyAlignment="1">
      <alignment vertical="center" wrapText="1"/>
    </xf>
    <xf numFmtId="10" fontId="25" fillId="11" borderId="1" xfId="2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0" xfId="0" applyFont="1" applyFill="1"/>
    <xf numFmtId="0" fontId="25" fillId="11" borderId="10" xfId="0" applyFont="1" applyFill="1" applyBorder="1" applyAlignment="1">
      <alignment vertical="center" wrapText="1"/>
    </xf>
    <xf numFmtId="10" fontId="25" fillId="11" borderId="10" xfId="2" applyNumberFormat="1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4" fillId="11" borderId="2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4" fillId="0" borderId="20" xfId="0" applyFont="1" applyBorder="1"/>
    <xf numFmtId="0" fontId="4" fillId="0" borderId="6" xfId="0" applyFont="1" applyBorder="1"/>
    <xf numFmtId="0" fontId="27" fillId="0" borderId="0" xfId="0" applyFont="1"/>
    <xf numFmtId="0" fontId="37" fillId="0" borderId="0" xfId="0" applyFont="1"/>
    <xf numFmtId="0" fontId="3" fillId="0" borderId="10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3" fontId="4" fillId="10" borderId="0" xfId="0" applyNumberFormat="1" applyFont="1" applyFill="1" applyAlignment="1">
      <alignment horizontal="center"/>
    </xf>
    <xf numFmtId="167" fontId="4" fillId="10" borderId="1" xfId="2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2" fontId="4" fillId="12" borderId="14" xfId="1" applyNumberFormat="1" applyFont="1" applyFill="1" applyBorder="1" applyAlignment="1">
      <alignment horizontal="center"/>
    </xf>
    <xf numFmtId="0" fontId="4" fillId="0" borderId="18" xfId="0" applyFont="1" applyBorder="1"/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0" borderId="0" xfId="0" applyFont="1" applyFill="1" applyAlignment="1">
      <alignment horizontal="right"/>
    </xf>
    <xf numFmtId="2" fontId="4" fillId="12" borderId="0" xfId="1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9" xfId="0" applyFont="1" applyBorder="1"/>
    <xf numFmtId="175" fontId="4" fillId="12" borderId="17" xfId="0" applyNumberFormat="1" applyFont="1" applyFill="1" applyBorder="1"/>
    <xf numFmtId="0" fontId="4" fillId="0" borderId="17" xfId="0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/>
    <xf numFmtId="175" fontId="4" fillId="12" borderId="32" xfId="0" applyNumberFormat="1" applyFont="1" applyFill="1" applyBorder="1"/>
    <xf numFmtId="0" fontId="4" fillId="10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2" fontId="4" fillId="11" borderId="0" xfId="0" applyNumberFormat="1" applyFont="1" applyFill="1"/>
    <xf numFmtId="0" fontId="3" fillId="11" borderId="25" xfId="0" applyFont="1" applyFill="1" applyBorder="1" applyAlignment="1">
      <alignment horizontal="left" vertical="top" wrapText="1"/>
    </xf>
    <xf numFmtId="0" fontId="3" fillId="11" borderId="25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left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4" fillId="11" borderId="10" xfId="0" applyFont="1" applyFill="1" applyBorder="1" applyAlignment="1">
      <alignment vertical="center" wrapText="1"/>
    </xf>
    <xf numFmtId="2" fontId="15" fillId="11" borderId="10" xfId="0" applyNumberFormat="1" applyFont="1" applyFill="1" applyBorder="1" applyAlignment="1">
      <alignment horizontal="center" vertical="center"/>
    </xf>
    <xf numFmtId="177" fontId="15" fillId="11" borderId="10" xfId="0" applyNumberFormat="1" applyFont="1" applyFill="1" applyBorder="1" applyAlignment="1">
      <alignment horizontal="center" vertical="center"/>
    </xf>
    <xf numFmtId="0" fontId="15" fillId="11" borderId="0" xfId="0" applyFont="1" applyFill="1"/>
    <xf numFmtId="0" fontId="4" fillId="11" borderId="0" xfId="0" applyFont="1" applyFill="1" applyBorder="1" applyAlignment="1">
      <alignment vertical="center" wrapText="1"/>
    </xf>
    <xf numFmtId="2" fontId="4" fillId="11" borderId="0" xfId="0" applyNumberFormat="1" applyFont="1" applyFill="1" applyBorder="1" applyAlignment="1">
      <alignment horizontal="center" vertical="center"/>
    </xf>
    <xf numFmtId="177" fontId="4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 horizontal="right"/>
    </xf>
    <xf numFmtId="177" fontId="4" fillId="11" borderId="0" xfId="0" applyNumberFormat="1" applyFont="1" applyFill="1"/>
    <xf numFmtId="167" fontId="14" fillId="11" borderId="0" xfId="2" applyNumberFormat="1" applyFont="1" applyFill="1" applyAlignment="1">
      <alignment horizontal="center"/>
    </xf>
    <xf numFmtId="177" fontId="3" fillId="11" borderId="10" xfId="0" applyNumberFormat="1" applyFont="1" applyFill="1" applyBorder="1"/>
    <xf numFmtId="177" fontId="4" fillId="0" borderId="0" xfId="1" applyNumberFormat="1" applyFont="1" applyFill="1" applyBorder="1" applyAlignment="1">
      <alignment horizontal="center"/>
    </xf>
    <xf numFmtId="177" fontId="4" fillId="0" borderId="0" xfId="0" applyNumberFormat="1" applyFont="1"/>
    <xf numFmtId="177" fontId="4" fillId="12" borderId="0" xfId="1" applyNumberFormat="1" applyFont="1" applyFill="1" applyBorder="1" applyAlignment="1">
      <alignment horizontal="center"/>
    </xf>
    <xf numFmtId="3" fontId="4" fillId="12" borderId="17" xfId="0" applyNumberFormat="1" applyFont="1" applyFill="1" applyBorder="1"/>
    <xf numFmtId="164" fontId="4" fillId="0" borderId="17" xfId="0" applyNumberFormat="1" applyFont="1" applyBorder="1" applyAlignment="1">
      <alignment horizontal="center"/>
    </xf>
    <xf numFmtId="3" fontId="4" fillId="12" borderId="32" xfId="0" applyNumberFormat="1" applyFont="1" applyFill="1" applyBorder="1"/>
    <xf numFmtId="164" fontId="4" fillId="0" borderId="32" xfId="0" applyNumberFormat="1" applyFont="1" applyBorder="1" applyAlignment="1">
      <alignment horizontal="center"/>
    </xf>
    <xf numFmtId="1" fontId="15" fillId="11" borderId="10" xfId="0" applyNumberFormat="1" applyFont="1" applyFill="1" applyBorder="1" applyAlignment="1">
      <alignment horizontal="center" vertical="center"/>
    </xf>
    <xf numFmtId="1" fontId="15" fillId="11" borderId="0" xfId="0" applyNumberFormat="1" applyFont="1" applyFill="1"/>
    <xf numFmtId="1" fontId="4" fillId="11" borderId="0" xfId="0" applyNumberFormat="1" applyFont="1" applyFill="1"/>
    <xf numFmtId="1" fontId="3" fillId="11" borderId="10" xfId="0" applyNumberFormat="1" applyFont="1" applyFill="1" applyBorder="1"/>
    <xf numFmtId="10" fontId="25" fillId="11" borderId="0" xfId="2" applyNumberFormat="1" applyFont="1" applyFill="1" applyBorder="1" applyAlignment="1">
      <alignment horizontal="center"/>
    </xf>
    <xf numFmtId="0" fontId="4" fillId="11" borderId="0" xfId="0" applyFont="1" applyFill="1" applyAlignment="1">
      <alignment vertical="center"/>
    </xf>
    <xf numFmtId="0" fontId="17" fillId="0" borderId="4" xfId="0" applyFont="1" applyBorder="1" applyAlignment="1">
      <alignment horizontal="left" vertical="distributed"/>
    </xf>
    <xf numFmtId="0" fontId="17" fillId="0" borderId="20" xfId="0" applyFont="1" applyBorder="1" applyAlignment="1">
      <alignment horizontal="left" vertical="distributed"/>
    </xf>
    <xf numFmtId="0" fontId="17" fillId="0" borderId="6" xfId="0" applyFont="1" applyBorder="1" applyAlignment="1">
      <alignment horizontal="left" vertical="distributed"/>
    </xf>
    <xf numFmtId="0" fontId="5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distributed"/>
    </xf>
    <xf numFmtId="0" fontId="13" fillId="0" borderId="20" xfId="0" applyFont="1" applyBorder="1" applyAlignment="1">
      <alignment horizontal="center" vertical="distributed"/>
    </xf>
    <xf numFmtId="0" fontId="13" fillId="0" borderId="6" xfId="0" applyFont="1" applyBorder="1" applyAlignment="1">
      <alignment horizontal="center" vertical="distributed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left" vertical="center" wrapText="1"/>
    </xf>
    <xf numFmtId="0" fontId="31" fillId="11" borderId="12" xfId="0" applyFont="1" applyFill="1" applyBorder="1" applyAlignment="1">
      <alignment horizontal="left" vertical="center" wrapText="1"/>
    </xf>
    <xf numFmtId="0" fontId="31" fillId="11" borderId="20" xfId="0" applyFont="1" applyFill="1" applyBorder="1" applyAlignment="1">
      <alignment horizontal="left" vertical="center" wrapText="1"/>
    </xf>
    <xf numFmtId="0" fontId="31" fillId="11" borderId="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1" fillId="0" borderId="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11" borderId="3" xfId="0" applyFont="1" applyFill="1" applyBorder="1" applyAlignment="1">
      <alignment horizontal="left" vertical="center" wrapText="1"/>
    </xf>
    <xf numFmtId="0" fontId="24" fillId="11" borderId="8" xfId="0" applyFont="1" applyFill="1" applyBorder="1" applyAlignment="1">
      <alignment horizontal="left" vertical="center" wrapText="1"/>
    </xf>
    <xf numFmtId="0" fontId="24" fillId="11" borderId="28" xfId="0" applyFont="1" applyFill="1" applyBorder="1" applyAlignment="1">
      <alignment horizontal="center" vertical="center" wrapText="1"/>
    </xf>
    <xf numFmtId="0" fontId="24" fillId="11" borderId="29" xfId="0" applyFont="1" applyFill="1" applyBorder="1" applyAlignment="1">
      <alignment horizontal="center" vertical="center" wrapText="1"/>
    </xf>
    <xf numFmtId="0" fontId="24" fillId="11" borderId="30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1" borderId="18" xfId="0" applyFont="1" applyFill="1" applyBorder="1" applyAlignment="1">
      <alignment horizontal="left" vertical="center" wrapText="1"/>
    </xf>
    <xf numFmtId="10" fontId="25" fillId="11" borderId="11" xfId="2" applyNumberFormat="1" applyFont="1" applyFill="1" applyBorder="1" applyAlignment="1">
      <alignment horizontal="center" vertical="center" wrapText="1"/>
    </xf>
    <xf numFmtId="10" fontId="25" fillId="11" borderId="18" xfId="2" applyNumberFormat="1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left" vertical="center" wrapText="1"/>
    </xf>
    <xf numFmtId="0" fontId="24" fillId="11" borderId="20" xfId="0" applyFont="1" applyFill="1" applyBorder="1" applyAlignment="1">
      <alignment horizontal="left" vertical="center" wrapText="1"/>
    </xf>
    <xf numFmtId="0" fontId="24" fillId="11" borderId="6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99"/>
      <color rgb="FF0000FF"/>
      <color rgb="FF009900"/>
      <color rgb="FF993300"/>
      <color rgb="FFE1FFFF"/>
      <color rgb="FFCC3300"/>
      <color rgb="FF996600"/>
      <color rgb="FF663300"/>
      <color rgb="FF996633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1F-45B0-899A-CAF7B7FB641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'[1]Mort u InsCard'!$H$27</c:f>
              <c:numCache>
                <c:formatCode>0.0</c:formatCode>
                <c:ptCount val="1"/>
                <c:pt idx="0">
                  <c:v>39.257737682165157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'[1]Mort u InsCard'!$G$27</c15:sqref>
                        </c15:formulaRef>
                      </c:ext>
                    </c:extLst>
                    <c:strCache>
                      <c:ptCount val="1"/>
                      <c:pt idx="0">
                        <c:v>t con Ev sin la intervención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'[1]Mort u InsCard'!$H$26</c15:sqref>
                        </c15:formulaRef>
                      </c:ext>
                    </c:extLst>
                    <c:strCache>
                      <c:ptCount val="1"/>
                      <c:pt idx="0">
                        <c:v>días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81F-45B0-899A-CAF7B7FB6419}"/>
            </c:ext>
          </c:extLst>
        </c:ser>
        <c:ser>
          <c:idx val="1"/>
          <c:order val="1"/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1F-45B0-899A-CAF7B7FB641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'[1]Mort u InsCard'!$H$28</c:f>
              <c:numCache>
                <c:formatCode>0.0</c:formatCode>
                <c:ptCount val="1"/>
                <c:pt idx="0">
                  <c:v>8.6340041637751526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'[1]Mort u InsCard'!$G$28</c15:sqref>
                        </c15:formulaRef>
                      </c:ext>
                    </c:extLst>
                    <c:strCache>
                      <c:ptCount val="1"/>
                      <c:pt idx="0">
                        <c:v>PtSLEv por la intervención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'[1]Mort u InsCard'!$H$26</c15:sqref>
                        </c15:formulaRef>
                      </c:ext>
                    </c:extLst>
                    <c:strCache>
                      <c:ptCount val="1"/>
                      <c:pt idx="0">
                        <c:v>días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C81F-45B0-899A-CAF7B7FB6419}"/>
            </c:ext>
          </c:extLst>
        </c:ser>
        <c:ser>
          <c:idx val="2"/>
          <c:order val="2"/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1F-45B0-899A-CAF7B7FB641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'[1]Mort u InsCard'!$H$29</c:f>
              <c:numCache>
                <c:formatCode>0.0</c:formatCode>
                <c:ptCount val="1"/>
                <c:pt idx="0">
                  <c:v>1392.1082581540595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'[1]Mort u InsCard'!$G$29</c15:sqref>
                        </c15:formulaRef>
                      </c:ext>
                    </c:extLst>
                    <c:strCache>
                      <c:ptCount val="1"/>
                      <c:pt idx="0">
                        <c:v>tSLEv sin la intervención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'[1]Mort u InsCard'!$H$26</c15:sqref>
                        </c15:formulaRef>
                      </c:ext>
                    </c:extLst>
                    <c:strCache>
                      <c:ptCount val="1"/>
                      <c:pt idx="0">
                        <c:v>días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81F-45B0-899A-CAF7B7FB6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11-4AA8-8F50-B143982808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'[2]Variable Renal'!$H$27</c:f>
              <c:numCache>
                <c:formatCode>0</c:formatCode>
                <c:ptCount val="1"/>
                <c:pt idx="0">
                  <c:v>31.305759888965994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'[2]Variable Renal'!$G$27</c15:sqref>
                        </c15:formulaRef>
                      </c:ext>
                    </c:extLst>
                    <c:strCache>
                      <c:ptCount val="1"/>
                      <c:pt idx="0">
                        <c:v>t con Ev sin la intervención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'[2]Variable Renal'!$H$26</c15:sqref>
                        </c15:formulaRef>
                      </c:ext>
                    </c:extLst>
                    <c:strCache>
                      <c:ptCount val="1"/>
                      <c:pt idx="0">
                        <c:v>días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C11-4AA8-8F50-B14398280899}"/>
            </c:ext>
          </c:extLst>
        </c:ser>
        <c:ser>
          <c:idx val="1"/>
          <c:order val="1"/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11-4AA8-8F50-B143982808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'[2]Variable Renal'!$H$28</c:f>
              <c:numCache>
                <c:formatCode>0</c:formatCode>
                <c:ptCount val="1"/>
                <c:pt idx="0">
                  <c:v>4.9390700902151323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'[2]Variable Renal'!$G$28</c15:sqref>
                        </c15:formulaRef>
                      </c:ext>
                    </c:extLst>
                    <c:strCache>
                      <c:ptCount val="1"/>
                      <c:pt idx="0">
                        <c:v>PtSLEv por la intervención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'[2]Variable Renal'!$H$26</c15:sqref>
                        </c15:formulaRef>
                      </c:ext>
                    </c:extLst>
                    <c:strCache>
                      <c:ptCount val="1"/>
                      <c:pt idx="0">
                        <c:v>días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5C11-4AA8-8F50-B14398280899}"/>
            </c:ext>
          </c:extLst>
        </c:ser>
        <c:ser>
          <c:idx val="2"/>
          <c:order val="2"/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11-4AA8-8F50-B143982808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'[2]Variable Renal'!$H$29</c:f>
              <c:numCache>
                <c:formatCode>0</c:formatCode>
                <c:ptCount val="1"/>
                <c:pt idx="0">
                  <c:v>1403.7551700208189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'[2]Variable Renal'!$G$29</c15:sqref>
                        </c15:formulaRef>
                      </c:ext>
                    </c:extLst>
                    <c:strCache>
                      <c:ptCount val="1"/>
                      <c:pt idx="0">
                        <c:v>tSLEv sin la intervención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'[2]Variable Renal'!$H$26</c15:sqref>
                        </c15:formulaRef>
                      </c:ext>
                    </c:extLst>
                    <c:strCache>
                      <c:ptCount val="1"/>
                      <c:pt idx="0">
                        <c:v>días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5C11-4AA8-8F50-B14398280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</xdr:row>
      <xdr:rowOff>104775</xdr:rowOff>
    </xdr:from>
    <xdr:to>
      <xdr:col>4</xdr:col>
      <xdr:colOff>428625</xdr:colOff>
      <xdr:row>4</xdr:row>
      <xdr:rowOff>104775</xdr:rowOff>
    </xdr:to>
    <xdr:sp macro="" textlink="">
      <xdr:nvSpPr>
        <xdr:cNvPr id="2" name="Line 48"/>
        <xdr:cNvSpPr>
          <a:spLocks noChangeShapeType="1"/>
        </xdr:cNvSpPr>
      </xdr:nvSpPr>
      <xdr:spPr bwMode="auto">
        <a:xfrm>
          <a:off x="3733800" y="9715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1219200</xdr:colOff>
      <xdr:row>71</xdr:row>
      <xdr:rowOff>95250</xdr:rowOff>
    </xdr:from>
    <xdr:to>
      <xdr:col>3</xdr:col>
      <xdr:colOff>1009650</xdr:colOff>
      <xdr:row>71</xdr:row>
      <xdr:rowOff>95250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3028950" y="163830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1219200</xdr:colOff>
      <xdr:row>71</xdr:row>
      <xdr:rowOff>95250</xdr:rowOff>
    </xdr:from>
    <xdr:to>
      <xdr:col>3</xdr:col>
      <xdr:colOff>1009650</xdr:colOff>
      <xdr:row>71</xdr:row>
      <xdr:rowOff>95250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3028950" y="163830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78633" y="1482436"/>
          <a:ext cx="240722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962025</xdr:colOff>
      <xdr:row>31</xdr:row>
      <xdr:rowOff>19696</xdr:rowOff>
    </xdr:from>
    <xdr:to>
      <xdr:col>9</xdr:col>
      <xdr:colOff>590550</xdr:colOff>
      <xdr:row>50</xdr:row>
      <xdr:rowOff>19695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285750</xdr:colOff>
      <xdr:row>27</xdr:row>
      <xdr:rowOff>76200</xdr:rowOff>
    </xdr:from>
    <xdr:to>
      <xdr:col>4</xdr:col>
      <xdr:colOff>131715</xdr:colOff>
      <xdr:row>49</xdr:row>
      <xdr:rowOff>114300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543550"/>
          <a:ext cx="4589415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754833" y="1482436"/>
          <a:ext cx="240722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904875</xdr:colOff>
      <xdr:row>30</xdr:row>
      <xdr:rowOff>153046</xdr:rowOff>
    </xdr:from>
    <xdr:to>
      <xdr:col>9</xdr:col>
      <xdr:colOff>533400</xdr:colOff>
      <xdr:row>49</xdr:row>
      <xdr:rowOff>153045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361950</xdr:colOff>
      <xdr:row>27</xdr:row>
      <xdr:rowOff>19050</xdr:rowOff>
    </xdr:from>
    <xdr:to>
      <xdr:col>4</xdr:col>
      <xdr:colOff>85725</xdr:colOff>
      <xdr:row>49</xdr:row>
      <xdr:rowOff>142724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143625"/>
          <a:ext cx="4543425" cy="3686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95"/>
  <sheetViews>
    <sheetView tabSelected="1" zoomScaleNormal="100" workbookViewId="0">
      <selection activeCell="B2" sqref="B2:H2"/>
    </sheetView>
  </sheetViews>
  <sheetFormatPr baseColWidth="10" defaultRowHeight="12.75" x14ac:dyDescent="0.2"/>
  <cols>
    <col min="1" max="1" width="1.42578125" style="1" customWidth="1"/>
    <col min="2" max="2" width="33.42578125" style="1" customWidth="1"/>
    <col min="3" max="3" width="21.140625" style="1" customWidth="1"/>
    <col min="4" max="4" width="18.28515625" style="1" customWidth="1"/>
    <col min="5" max="5" width="17" style="1" customWidth="1"/>
    <col min="6" max="6" width="23" style="1" customWidth="1"/>
    <col min="7" max="7" width="21.7109375" style="1" customWidth="1"/>
    <col min="8" max="8" width="18" style="1" customWidth="1"/>
    <col min="9" max="9" width="17" style="1" customWidth="1"/>
    <col min="10" max="10" width="16.28515625" style="1" customWidth="1"/>
    <col min="11" max="11" width="14.140625" style="5" bestFit="1" customWidth="1"/>
    <col min="12" max="12" width="11.42578125" style="5"/>
    <col min="13" max="13" width="15.5703125" style="1" customWidth="1"/>
    <col min="14" max="14" width="11.42578125" style="1"/>
    <col min="15" max="15" width="13.85546875" style="1" bestFit="1" customWidth="1"/>
    <col min="16" max="16" width="11.42578125" style="1"/>
    <col min="17" max="18" width="11.42578125" style="5"/>
    <col min="19" max="257" width="11.42578125" style="1"/>
    <col min="258" max="258" width="19.5703125" style="1" customWidth="1"/>
    <col min="259" max="259" width="18.28515625" style="1" customWidth="1"/>
    <col min="260" max="260" width="17.140625" style="1" customWidth="1"/>
    <col min="261" max="261" width="16.42578125" style="1" customWidth="1"/>
    <col min="262" max="262" width="20.7109375" style="1" customWidth="1"/>
    <col min="263" max="263" width="20.42578125" style="1" customWidth="1"/>
    <col min="264" max="264" width="18.85546875" style="1" customWidth="1"/>
    <col min="265" max="265" width="8.28515625" style="1" customWidth="1"/>
    <col min="266" max="266" width="14.5703125" style="1" bestFit="1" customWidth="1"/>
    <col min="267" max="267" width="14.140625" style="1" bestFit="1" customWidth="1"/>
    <col min="268" max="268" width="11.42578125" style="1"/>
    <col min="269" max="269" width="15.5703125" style="1" customWidth="1"/>
    <col min="270" max="270" width="11.42578125" style="1"/>
    <col min="271" max="271" width="13.85546875" style="1" bestFit="1" customWidth="1"/>
    <col min="272" max="513" width="11.42578125" style="1"/>
    <col min="514" max="514" width="19.5703125" style="1" customWidth="1"/>
    <col min="515" max="515" width="18.28515625" style="1" customWidth="1"/>
    <col min="516" max="516" width="17.140625" style="1" customWidth="1"/>
    <col min="517" max="517" width="16.42578125" style="1" customWidth="1"/>
    <col min="518" max="518" width="20.7109375" style="1" customWidth="1"/>
    <col min="519" max="519" width="20.42578125" style="1" customWidth="1"/>
    <col min="520" max="520" width="18.85546875" style="1" customWidth="1"/>
    <col min="521" max="521" width="8.28515625" style="1" customWidth="1"/>
    <col min="522" max="522" width="14.5703125" style="1" bestFit="1" customWidth="1"/>
    <col min="523" max="523" width="14.140625" style="1" bestFit="1" customWidth="1"/>
    <col min="524" max="524" width="11.42578125" style="1"/>
    <col min="525" max="525" width="15.5703125" style="1" customWidth="1"/>
    <col min="526" max="526" width="11.42578125" style="1"/>
    <col min="527" max="527" width="13.85546875" style="1" bestFit="1" customWidth="1"/>
    <col min="528" max="769" width="11.42578125" style="1"/>
    <col min="770" max="770" width="19.5703125" style="1" customWidth="1"/>
    <col min="771" max="771" width="18.28515625" style="1" customWidth="1"/>
    <col min="772" max="772" width="17.140625" style="1" customWidth="1"/>
    <col min="773" max="773" width="16.42578125" style="1" customWidth="1"/>
    <col min="774" max="774" width="20.7109375" style="1" customWidth="1"/>
    <col min="775" max="775" width="20.42578125" style="1" customWidth="1"/>
    <col min="776" max="776" width="18.85546875" style="1" customWidth="1"/>
    <col min="777" max="777" width="8.28515625" style="1" customWidth="1"/>
    <col min="778" max="778" width="14.5703125" style="1" bestFit="1" customWidth="1"/>
    <col min="779" max="779" width="14.140625" style="1" bestFit="1" customWidth="1"/>
    <col min="780" max="780" width="11.42578125" style="1"/>
    <col min="781" max="781" width="15.5703125" style="1" customWidth="1"/>
    <col min="782" max="782" width="11.42578125" style="1"/>
    <col min="783" max="783" width="13.85546875" style="1" bestFit="1" customWidth="1"/>
    <col min="784" max="1025" width="11.42578125" style="1"/>
    <col min="1026" max="1026" width="19.5703125" style="1" customWidth="1"/>
    <col min="1027" max="1027" width="18.28515625" style="1" customWidth="1"/>
    <col min="1028" max="1028" width="17.140625" style="1" customWidth="1"/>
    <col min="1029" max="1029" width="16.42578125" style="1" customWidth="1"/>
    <col min="1030" max="1030" width="20.7109375" style="1" customWidth="1"/>
    <col min="1031" max="1031" width="20.42578125" style="1" customWidth="1"/>
    <col min="1032" max="1032" width="18.85546875" style="1" customWidth="1"/>
    <col min="1033" max="1033" width="8.28515625" style="1" customWidth="1"/>
    <col min="1034" max="1034" width="14.5703125" style="1" bestFit="1" customWidth="1"/>
    <col min="1035" max="1035" width="14.140625" style="1" bestFit="1" customWidth="1"/>
    <col min="1036" max="1036" width="11.42578125" style="1"/>
    <col min="1037" max="1037" width="15.5703125" style="1" customWidth="1"/>
    <col min="1038" max="1038" width="11.42578125" style="1"/>
    <col min="1039" max="1039" width="13.85546875" style="1" bestFit="1" customWidth="1"/>
    <col min="1040" max="1281" width="11.42578125" style="1"/>
    <col min="1282" max="1282" width="19.5703125" style="1" customWidth="1"/>
    <col min="1283" max="1283" width="18.28515625" style="1" customWidth="1"/>
    <col min="1284" max="1284" width="17.140625" style="1" customWidth="1"/>
    <col min="1285" max="1285" width="16.42578125" style="1" customWidth="1"/>
    <col min="1286" max="1286" width="20.7109375" style="1" customWidth="1"/>
    <col min="1287" max="1287" width="20.42578125" style="1" customWidth="1"/>
    <col min="1288" max="1288" width="18.85546875" style="1" customWidth="1"/>
    <col min="1289" max="1289" width="8.28515625" style="1" customWidth="1"/>
    <col min="1290" max="1290" width="14.5703125" style="1" bestFit="1" customWidth="1"/>
    <col min="1291" max="1291" width="14.140625" style="1" bestFit="1" customWidth="1"/>
    <col min="1292" max="1292" width="11.42578125" style="1"/>
    <col min="1293" max="1293" width="15.5703125" style="1" customWidth="1"/>
    <col min="1294" max="1294" width="11.42578125" style="1"/>
    <col min="1295" max="1295" width="13.85546875" style="1" bestFit="1" customWidth="1"/>
    <col min="1296" max="1537" width="11.42578125" style="1"/>
    <col min="1538" max="1538" width="19.5703125" style="1" customWidth="1"/>
    <col min="1539" max="1539" width="18.28515625" style="1" customWidth="1"/>
    <col min="1540" max="1540" width="17.140625" style="1" customWidth="1"/>
    <col min="1541" max="1541" width="16.42578125" style="1" customWidth="1"/>
    <col min="1542" max="1542" width="20.7109375" style="1" customWidth="1"/>
    <col min="1543" max="1543" width="20.42578125" style="1" customWidth="1"/>
    <col min="1544" max="1544" width="18.85546875" style="1" customWidth="1"/>
    <col min="1545" max="1545" width="8.28515625" style="1" customWidth="1"/>
    <col min="1546" max="1546" width="14.5703125" style="1" bestFit="1" customWidth="1"/>
    <col min="1547" max="1547" width="14.140625" style="1" bestFit="1" customWidth="1"/>
    <col min="1548" max="1548" width="11.42578125" style="1"/>
    <col min="1549" max="1549" width="15.5703125" style="1" customWidth="1"/>
    <col min="1550" max="1550" width="11.42578125" style="1"/>
    <col min="1551" max="1551" width="13.85546875" style="1" bestFit="1" customWidth="1"/>
    <col min="1552" max="1793" width="11.42578125" style="1"/>
    <col min="1794" max="1794" width="19.5703125" style="1" customWidth="1"/>
    <col min="1795" max="1795" width="18.28515625" style="1" customWidth="1"/>
    <col min="1796" max="1796" width="17.140625" style="1" customWidth="1"/>
    <col min="1797" max="1797" width="16.42578125" style="1" customWidth="1"/>
    <col min="1798" max="1798" width="20.7109375" style="1" customWidth="1"/>
    <col min="1799" max="1799" width="20.42578125" style="1" customWidth="1"/>
    <col min="1800" max="1800" width="18.85546875" style="1" customWidth="1"/>
    <col min="1801" max="1801" width="8.28515625" style="1" customWidth="1"/>
    <col min="1802" max="1802" width="14.5703125" style="1" bestFit="1" customWidth="1"/>
    <col min="1803" max="1803" width="14.140625" style="1" bestFit="1" customWidth="1"/>
    <col min="1804" max="1804" width="11.42578125" style="1"/>
    <col min="1805" max="1805" width="15.5703125" style="1" customWidth="1"/>
    <col min="1806" max="1806" width="11.42578125" style="1"/>
    <col min="1807" max="1807" width="13.85546875" style="1" bestFit="1" customWidth="1"/>
    <col min="1808" max="2049" width="11.42578125" style="1"/>
    <col min="2050" max="2050" width="19.5703125" style="1" customWidth="1"/>
    <col min="2051" max="2051" width="18.28515625" style="1" customWidth="1"/>
    <col min="2052" max="2052" width="17.140625" style="1" customWidth="1"/>
    <col min="2053" max="2053" width="16.42578125" style="1" customWidth="1"/>
    <col min="2054" max="2054" width="20.7109375" style="1" customWidth="1"/>
    <col min="2055" max="2055" width="20.42578125" style="1" customWidth="1"/>
    <col min="2056" max="2056" width="18.85546875" style="1" customWidth="1"/>
    <col min="2057" max="2057" width="8.28515625" style="1" customWidth="1"/>
    <col min="2058" max="2058" width="14.5703125" style="1" bestFit="1" customWidth="1"/>
    <col min="2059" max="2059" width="14.140625" style="1" bestFit="1" customWidth="1"/>
    <col min="2060" max="2060" width="11.42578125" style="1"/>
    <col min="2061" max="2061" width="15.5703125" style="1" customWidth="1"/>
    <col min="2062" max="2062" width="11.42578125" style="1"/>
    <col min="2063" max="2063" width="13.85546875" style="1" bestFit="1" customWidth="1"/>
    <col min="2064" max="2305" width="11.42578125" style="1"/>
    <col min="2306" max="2306" width="19.5703125" style="1" customWidth="1"/>
    <col min="2307" max="2307" width="18.28515625" style="1" customWidth="1"/>
    <col min="2308" max="2308" width="17.140625" style="1" customWidth="1"/>
    <col min="2309" max="2309" width="16.42578125" style="1" customWidth="1"/>
    <col min="2310" max="2310" width="20.7109375" style="1" customWidth="1"/>
    <col min="2311" max="2311" width="20.42578125" style="1" customWidth="1"/>
    <col min="2312" max="2312" width="18.85546875" style="1" customWidth="1"/>
    <col min="2313" max="2313" width="8.28515625" style="1" customWidth="1"/>
    <col min="2314" max="2314" width="14.5703125" style="1" bestFit="1" customWidth="1"/>
    <col min="2315" max="2315" width="14.140625" style="1" bestFit="1" customWidth="1"/>
    <col min="2316" max="2316" width="11.42578125" style="1"/>
    <col min="2317" max="2317" width="15.5703125" style="1" customWidth="1"/>
    <col min="2318" max="2318" width="11.42578125" style="1"/>
    <col min="2319" max="2319" width="13.85546875" style="1" bestFit="1" customWidth="1"/>
    <col min="2320" max="2561" width="11.42578125" style="1"/>
    <col min="2562" max="2562" width="19.5703125" style="1" customWidth="1"/>
    <col min="2563" max="2563" width="18.28515625" style="1" customWidth="1"/>
    <col min="2564" max="2564" width="17.140625" style="1" customWidth="1"/>
    <col min="2565" max="2565" width="16.42578125" style="1" customWidth="1"/>
    <col min="2566" max="2566" width="20.7109375" style="1" customWidth="1"/>
    <col min="2567" max="2567" width="20.42578125" style="1" customWidth="1"/>
    <col min="2568" max="2568" width="18.85546875" style="1" customWidth="1"/>
    <col min="2569" max="2569" width="8.28515625" style="1" customWidth="1"/>
    <col min="2570" max="2570" width="14.5703125" style="1" bestFit="1" customWidth="1"/>
    <col min="2571" max="2571" width="14.140625" style="1" bestFit="1" customWidth="1"/>
    <col min="2572" max="2572" width="11.42578125" style="1"/>
    <col min="2573" max="2573" width="15.5703125" style="1" customWidth="1"/>
    <col min="2574" max="2574" width="11.42578125" style="1"/>
    <col min="2575" max="2575" width="13.85546875" style="1" bestFit="1" customWidth="1"/>
    <col min="2576" max="2817" width="11.42578125" style="1"/>
    <col min="2818" max="2818" width="19.5703125" style="1" customWidth="1"/>
    <col min="2819" max="2819" width="18.28515625" style="1" customWidth="1"/>
    <col min="2820" max="2820" width="17.140625" style="1" customWidth="1"/>
    <col min="2821" max="2821" width="16.42578125" style="1" customWidth="1"/>
    <col min="2822" max="2822" width="20.7109375" style="1" customWidth="1"/>
    <col min="2823" max="2823" width="20.42578125" style="1" customWidth="1"/>
    <col min="2824" max="2824" width="18.85546875" style="1" customWidth="1"/>
    <col min="2825" max="2825" width="8.28515625" style="1" customWidth="1"/>
    <col min="2826" max="2826" width="14.5703125" style="1" bestFit="1" customWidth="1"/>
    <col min="2827" max="2827" width="14.140625" style="1" bestFit="1" customWidth="1"/>
    <col min="2828" max="2828" width="11.42578125" style="1"/>
    <col min="2829" max="2829" width="15.5703125" style="1" customWidth="1"/>
    <col min="2830" max="2830" width="11.42578125" style="1"/>
    <col min="2831" max="2831" width="13.85546875" style="1" bestFit="1" customWidth="1"/>
    <col min="2832" max="3073" width="11.42578125" style="1"/>
    <col min="3074" max="3074" width="19.5703125" style="1" customWidth="1"/>
    <col min="3075" max="3075" width="18.28515625" style="1" customWidth="1"/>
    <col min="3076" max="3076" width="17.140625" style="1" customWidth="1"/>
    <col min="3077" max="3077" width="16.42578125" style="1" customWidth="1"/>
    <col min="3078" max="3078" width="20.7109375" style="1" customWidth="1"/>
    <col min="3079" max="3079" width="20.42578125" style="1" customWidth="1"/>
    <col min="3080" max="3080" width="18.85546875" style="1" customWidth="1"/>
    <col min="3081" max="3081" width="8.28515625" style="1" customWidth="1"/>
    <col min="3082" max="3082" width="14.5703125" style="1" bestFit="1" customWidth="1"/>
    <col min="3083" max="3083" width="14.140625" style="1" bestFit="1" customWidth="1"/>
    <col min="3084" max="3084" width="11.42578125" style="1"/>
    <col min="3085" max="3085" width="15.5703125" style="1" customWidth="1"/>
    <col min="3086" max="3086" width="11.42578125" style="1"/>
    <col min="3087" max="3087" width="13.85546875" style="1" bestFit="1" customWidth="1"/>
    <col min="3088" max="3329" width="11.42578125" style="1"/>
    <col min="3330" max="3330" width="19.5703125" style="1" customWidth="1"/>
    <col min="3331" max="3331" width="18.28515625" style="1" customWidth="1"/>
    <col min="3332" max="3332" width="17.140625" style="1" customWidth="1"/>
    <col min="3333" max="3333" width="16.42578125" style="1" customWidth="1"/>
    <col min="3334" max="3334" width="20.7109375" style="1" customWidth="1"/>
    <col min="3335" max="3335" width="20.42578125" style="1" customWidth="1"/>
    <col min="3336" max="3336" width="18.85546875" style="1" customWidth="1"/>
    <col min="3337" max="3337" width="8.28515625" style="1" customWidth="1"/>
    <col min="3338" max="3338" width="14.5703125" style="1" bestFit="1" customWidth="1"/>
    <col min="3339" max="3339" width="14.140625" style="1" bestFit="1" customWidth="1"/>
    <col min="3340" max="3340" width="11.42578125" style="1"/>
    <col min="3341" max="3341" width="15.5703125" style="1" customWidth="1"/>
    <col min="3342" max="3342" width="11.42578125" style="1"/>
    <col min="3343" max="3343" width="13.85546875" style="1" bestFit="1" customWidth="1"/>
    <col min="3344" max="3585" width="11.42578125" style="1"/>
    <col min="3586" max="3586" width="19.5703125" style="1" customWidth="1"/>
    <col min="3587" max="3587" width="18.28515625" style="1" customWidth="1"/>
    <col min="3588" max="3588" width="17.140625" style="1" customWidth="1"/>
    <col min="3589" max="3589" width="16.42578125" style="1" customWidth="1"/>
    <col min="3590" max="3590" width="20.7109375" style="1" customWidth="1"/>
    <col min="3591" max="3591" width="20.42578125" style="1" customWidth="1"/>
    <col min="3592" max="3592" width="18.85546875" style="1" customWidth="1"/>
    <col min="3593" max="3593" width="8.28515625" style="1" customWidth="1"/>
    <col min="3594" max="3594" width="14.5703125" style="1" bestFit="1" customWidth="1"/>
    <col min="3595" max="3595" width="14.140625" style="1" bestFit="1" customWidth="1"/>
    <col min="3596" max="3596" width="11.42578125" style="1"/>
    <col min="3597" max="3597" width="15.5703125" style="1" customWidth="1"/>
    <col min="3598" max="3598" width="11.42578125" style="1"/>
    <col min="3599" max="3599" width="13.85546875" style="1" bestFit="1" customWidth="1"/>
    <col min="3600" max="3841" width="11.42578125" style="1"/>
    <col min="3842" max="3842" width="19.5703125" style="1" customWidth="1"/>
    <col min="3843" max="3843" width="18.28515625" style="1" customWidth="1"/>
    <col min="3844" max="3844" width="17.140625" style="1" customWidth="1"/>
    <col min="3845" max="3845" width="16.42578125" style="1" customWidth="1"/>
    <col min="3846" max="3846" width="20.7109375" style="1" customWidth="1"/>
    <col min="3847" max="3847" width="20.42578125" style="1" customWidth="1"/>
    <col min="3848" max="3848" width="18.85546875" style="1" customWidth="1"/>
    <col min="3849" max="3849" width="8.28515625" style="1" customWidth="1"/>
    <col min="3850" max="3850" width="14.5703125" style="1" bestFit="1" customWidth="1"/>
    <col min="3851" max="3851" width="14.140625" style="1" bestFit="1" customWidth="1"/>
    <col min="3852" max="3852" width="11.42578125" style="1"/>
    <col min="3853" max="3853" width="15.5703125" style="1" customWidth="1"/>
    <col min="3854" max="3854" width="11.42578125" style="1"/>
    <col min="3855" max="3855" width="13.85546875" style="1" bestFit="1" customWidth="1"/>
    <col min="3856" max="4097" width="11.42578125" style="1"/>
    <col min="4098" max="4098" width="19.5703125" style="1" customWidth="1"/>
    <col min="4099" max="4099" width="18.28515625" style="1" customWidth="1"/>
    <col min="4100" max="4100" width="17.140625" style="1" customWidth="1"/>
    <col min="4101" max="4101" width="16.42578125" style="1" customWidth="1"/>
    <col min="4102" max="4102" width="20.7109375" style="1" customWidth="1"/>
    <col min="4103" max="4103" width="20.42578125" style="1" customWidth="1"/>
    <col min="4104" max="4104" width="18.85546875" style="1" customWidth="1"/>
    <col min="4105" max="4105" width="8.28515625" style="1" customWidth="1"/>
    <col min="4106" max="4106" width="14.5703125" style="1" bestFit="1" customWidth="1"/>
    <col min="4107" max="4107" width="14.140625" style="1" bestFit="1" customWidth="1"/>
    <col min="4108" max="4108" width="11.42578125" style="1"/>
    <col min="4109" max="4109" width="15.5703125" style="1" customWidth="1"/>
    <col min="4110" max="4110" width="11.42578125" style="1"/>
    <col min="4111" max="4111" width="13.85546875" style="1" bestFit="1" customWidth="1"/>
    <col min="4112" max="4353" width="11.42578125" style="1"/>
    <col min="4354" max="4354" width="19.5703125" style="1" customWidth="1"/>
    <col min="4355" max="4355" width="18.28515625" style="1" customWidth="1"/>
    <col min="4356" max="4356" width="17.140625" style="1" customWidth="1"/>
    <col min="4357" max="4357" width="16.42578125" style="1" customWidth="1"/>
    <col min="4358" max="4358" width="20.7109375" style="1" customWidth="1"/>
    <col min="4359" max="4359" width="20.42578125" style="1" customWidth="1"/>
    <col min="4360" max="4360" width="18.85546875" style="1" customWidth="1"/>
    <col min="4361" max="4361" width="8.28515625" style="1" customWidth="1"/>
    <col min="4362" max="4362" width="14.5703125" style="1" bestFit="1" customWidth="1"/>
    <col min="4363" max="4363" width="14.140625" style="1" bestFit="1" customWidth="1"/>
    <col min="4364" max="4364" width="11.42578125" style="1"/>
    <col min="4365" max="4365" width="15.5703125" style="1" customWidth="1"/>
    <col min="4366" max="4366" width="11.42578125" style="1"/>
    <col min="4367" max="4367" width="13.85546875" style="1" bestFit="1" customWidth="1"/>
    <col min="4368" max="4609" width="11.42578125" style="1"/>
    <col min="4610" max="4610" width="19.5703125" style="1" customWidth="1"/>
    <col min="4611" max="4611" width="18.28515625" style="1" customWidth="1"/>
    <col min="4612" max="4612" width="17.140625" style="1" customWidth="1"/>
    <col min="4613" max="4613" width="16.42578125" style="1" customWidth="1"/>
    <col min="4614" max="4614" width="20.7109375" style="1" customWidth="1"/>
    <col min="4615" max="4615" width="20.42578125" style="1" customWidth="1"/>
    <col min="4616" max="4616" width="18.85546875" style="1" customWidth="1"/>
    <col min="4617" max="4617" width="8.28515625" style="1" customWidth="1"/>
    <col min="4618" max="4618" width="14.5703125" style="1" bestFit="1" customWidth="1"/>
    <col min="4619" max="4619" width="14.140625" style="1" bestFit="1" customWidth="1"/>
    <col min="4620" max="4620" width="11.42578125" style="1"/>
    <col min="4621" max="4621" width="15.5703125" style="1" customWidth="1"/>
    <col min="4622" max="4622" width="11.42578125" style="1"/>
    <col min="4623" max="4623" width="13.85546875" style="1" bestFit="1" customWidth="1"/>
    <col min="4624" max="4865" width="11.42578125" style="1"/>
    <col min="4866" max="4866" width="19.5703125" style="1" customWidth="1"/>
    <col min="4867" max="4867" width="18.28515625" style="1" customWidth="1"/>
    <col min="4868" max="4868" width="17.140625" style="1" customWidth="1"/>
    <col min="4869" max="4869" width="16.42578125" style="1" customWidth="1"/>
    <col min="4870" max="4870" width="20.7109375" style="1" customWidth="1"/>
    <col min="4871" max="4871" width="20.42578125" style="1" customWidth="1"/>
    <col min="4872" max="4872" width="18.85546875" style="1" customWidth="1"/>
    <col min="4873" max="4873" width="8.28515625" style="1" customWidth="1"/>
    <col min="4874" max="4874" width="14.5703125" style="1" bestFit="1" customWidth="1"/>
    <col min="4875" max="4875" width="14.140625" style="1" bestFit="1" customWidth="1"/>
    <col min="4876" max="4876" width="11.42578125" style="1"/>
    <col min="4877" max="4877" width="15.5703125" style="1" customWidth="1"/>
    <col min="4878" max="4878" width="11.42578125" style="1"/>
    <col min="4879" max="4879" width="13.85546875" style="1" bestFit="1" customWidth="1"/>
    <col min="4880" max="5121" width="11.42578125" style="1"/>
    <col min="5122" max="5122" width="19.5703125" style="1" customWidth="1"/>
    <col min="5123" max="5123" width="18.28515625" style="1" customWidth="1"/>
    <col min="5124" max="5124" width="17.140625" style="1" customWidth="1"/>
    <col min="5125" max="5125" width="16.42578125" style="1" customWidth="1"/>
    <col min="5126" max="5126" width="20.7109375" style="1" customWidth="1"/>
    <col min="5127" max="5127" width="20.42578125" style="1" customWidth="1"/>
    <col min="5128" max="5128" width="18.85546875" style="1" customWidth="1"/>
    <col min="5129" max="5129" width="8.28515625" style="1" customWidth="1"/>
    <col min="5130" max="5130" width="14.5703125" style="1" bestFit="1" customWidth="1"/>
    <col min="5131" max="5131" width="14.140625" style="1" bestFit="1" customWidth="1"/>
    <col min="5132" max="5132" width="11.42578125" style="1"/>
    <col min="5133" max="5133" width="15.5703125" style="1" customWidth="1"/>
    <col min="5134" max="5134" width="11.42578125" style="1"/>
    <col min="5135" max="5135" width="13.85546875" style="1" bestFit="1" customWidth="1"/>
    <col min="5136" max="5377" width="11.42578125" style="1"/>
    <col min="5378" max="5378" width="19.5703125" style="1" customWidth="1"/>
    <col min="5379" max="5379" width="18.28515625" style="1" customWidth="1"/>
    <col min="5380" max="5380" width="17.140625" style="1" customWidth="1"/>
    <col min="5381" max="5381" width="16.42578125" style="1" customWidth="1"/>
    <col min="5382" max="5382" width="20.7109375" style="1" customWidth="1"/>
    <col min="5383" max="5383" width="20.42578125" style="1" customWidth="1"/>
    <col min="5384" max="5384" width="18.85546875" style="1" customWidth="1"/>
    <col min="5385" max="5385" width="8.28515625" style="1" customWidth="1"/>
    <col min="5386" max="5386" width="14.5703125" style="1" bestFit="1" customWidth="1"/>
    <col min="5387" max="5387" width="14.140625" style="1" bestFit="1" customWidth="1"/>
    <col min="5388" max="5388" width="11.42578125" style="1"/>
    <col min="5389" max="5389" width="15.5703125" style="1" customWidth="1"/>
    <col min="5390" max="5390" width="11.42578125" style="1"/>
    <col min="5391" max="5391" width="13.85546875" style="1" bestFit="1" customWidth="1"/>
    <col min="5392" max="5633" width="11.42578125" style="1"/>
    <col min="5634" max="5634" width="19.5703125" style="1" customWidth="1"/>
    <col min="5635" max="5635" width="18.28515625" style="1" customWidth="1"/>
    <col min="5636" max="5636" width="17.140625" style="1" customWidth="1"/>
    <col min="5637" max="5637" width="16.42578125" style="1" customWidth="1"/>
    <col min="5638" max="5638" width="20.7109375" style="1" customWidth="1"/>
    <col min="5639" max="5639" width="20.42578125" style="1" customWidth="1"/>
    <col min="5640" max="5640" width="18.85546875" style="1" customWidth="1"/>
    <col min="5641" max="5641" width="8.28515625" style="1" customWidth="1"/>
    <col min="5642" max="5642" width="14.5703125" style="1" bestFit="1" customWidth="1"/>
    <col min="5643" max="5643" width="14.140625" style="1" bestFit="1" customWidth="1"/>
    <col min="5644" max="5644" width="11.42578125" style="1"/>
    <col min="5645" max="5645" width="15.5703125" style="1" customWidth="1"/>
    <col min="5646" max="5646" width="11.42578125" style="1"/>
    <col min="5647" max="5647" width="13.85546875" style="1" bestFit="1" customWidth="1"/>
    <col min="5648" max="5889" width="11.42578125" style="1"/>
    <col min="5890" max="5890" width="19.5703125" style="1" customWidth="1"/>
    <col min="5891" max="5891" width="18.28515625" style="1" customWidth="1"/>
    <col min="5892" max="5892" width="17.140625" style="1" customWidth="1"/>
    <col min="5893" max="5893" width="16.42578125" style="1" customWidth="1"/>
    <col min="5894" max="5894" width="20.7109375" style="1" customWidth="1"/>
    <col min="5895" max="5895" width="20.42578125" style="1" customWidth="1"/>
    <col min="5896" max="5896" width="18.85546875" style="1" customWidth="1"/>
    <col min="5897" max="5897" width="8.28515625" style="1" customWidth="1"/>
    <col min="5898" max="5898" width="14.5703125" style="1" bestFit="1" customWidth="1"/>
    <col min="5899" max="5899" width="14.140625" style="1" bestFit="1" customWidth="1"/>
    <col min="5900" max="5900" width="11.42578125" style="1"/>
    <col min="5901" max="5901" width="15.5703125" style="1" customWidth="1"/>
    <col min="5902" max="5902" width="11.42578125" style="1"/>
    <col min="5903" max="5903" width="13.85546875" style="1" bestFit="1" customWidth="1"/>
    <col min="5904" max="6145" width="11.42578125" style="1"/>
    <col min="6146" max="6146" width="19.5703125" style="1" customWidth="1"/>
    <col min="6147" max="6147" width="18.28515625" style="1" customWidth="1"/>
    <col min="6148" max="6148" width="17.140625" style="1" customWidth="1"/>
    <col min="6149" max="6149" width="16.42578125" style="1" customWidth="1"/>
    <col min="6150" max="6150" width="20.7109375" style="1" customWidth="1"/>
    <col min="6151" max="6151" width="20.42578125" style="1" customWidth="1"/>
    <col min="6152" max="6152" width="18.85546875" style="1" customWidth="1"/>
    <col min="6153" max="6153" width="8.28515625" style="1" customWidth="1"/>
    <col min="6154" max="6154" width="14.5703125" style="1" bestFit="1" customWidth="1"/>
    <col min="6155" max="6155" width="14.140625" style="1" bestFit="1" customWidth="1"/>
    <col min="6156" max="6156" width="11.42578125" style="1"/>
    <col min="6157" max="6157" width="15.5703125" style="1" customWidth="1"/>
    <col min="6158" max="6158" width="11.42578125" style="1"/>
    <col min="6159" max="6159" width="13.85546875" style="1" bestFit="1" customWidth="1"/>
    <col min="6160" max="6401" width="11.42578125" style="1"/>
    <col min="6402" max="6402" width="19.5703125" style="1" customWidth="1"/>
    <col min="6403" max="6403" width="18.28515625" style="1" customWidth="1"/>
    <col min="6404" max="6404" width="17.140625" style="1" customWidth="1"/>
    <col min="6405" max="6405" width="16.42578125" style="1" customWidth="1"/>
    <col min="6406" max="6406" width="20.7109375" style="1" customWidth="1"/>
    <col min="6407" max="6407" width="20.42578125" style="1" customWidth="1"/>
    <col min="6408" max="6408" width="18.85546875" style="1" customWidth="1"/>
    <col min="6409" max="6409" width="8.28515625" style="1" customWidth="1"/>
    <col min="6410" max="6410" width="14.5703125" style="1" bestFit="1" customWidth="1"/>
    <col min="6411" max="6411" width="14.140625" style="1" bestFit="1" customWidth="1"/>
    <col min="6412" max="6412" width="11.42578125" style="1"/>
    <col min="6413" max="6413" width="15.5703125" style="1" customWidth="1"/>
    <col min="6414" max="6414" width="11.42578125" style="1"/>
    <col min="6415" max="6415" width="13.85546875" style="1" bestFit="1" customWidth="1"/>
    <col min="6416" max="6657" width="11.42578125" style="1"/>
    <col min="6658" max="6658" width="19.5703125" style="1" customWidth="1"/>
    <col min="6659" max="6659" width="18.28515625" style="1" customWidth="1"/>
    <col min="6660" max="6660" width="17.140625" style="1" customWidth="1"/>
    <col min="6661" max="6661" width="16.42578125" style="1" customWidth="1"/>
    <col min="6662" max="6662" width="20.7109375" style="1" customWidth="1"/>
    <col min="6663" max="6663" width="20.42578125" style="1" customWidth="1"/>
    <col min="6664" max="6664" width="18.85546875" style="1" customWidth="1"/>
    <col min="6665" max="6665" width="8.28515625" style="1" customWidth="1"/>
    <col min="6666" max="6666" width="14.5703125" style="1" bestFit="1" customWidth="1"/>
    <col min="6667" max="6667" width="14.140625" style="1" bestFit="1" customWidth="1"/>
    <col min="6668" max="6668" width="11.42578125" style="1"/>
    <col min="6669" max="6669" width="15.5703125" style="1" customWidth="1"/>
    <col min="6670" max="6670" width="11.42578125" style="1"/>
    <col min="6671" max="6671" width="13.85546875" style="1" bestFit="1" customWidth="1"/>
    <col min="6672" max="6913" width="11.42578125" style="1"/>
    <col min="6914" max="6914" width="19.5703125" style="1" customWidth="1"/>
    <col min="6915" max="6915" width="18.28515625" style="1" customWidth="1"/>
    <col min="6916" max="6916" width="17.140625" style="1" customWidth="1"/>
    <col min="6917" max="6917" width="16.42578125" style="1" customWidth="1"/>
    <col min="6918" max="6918" width="20.7109375" style="1" customWidth="1"/>
    <col min="6919" max="6919" width="20.42578125" style="1" customWidth="1"/>
    <col min="6920" max="6920" width="18.85546875" style="1" customWidth="1"/>
    <col min="6921" max="6921" width="8.28515625" style="1" customWidth="1"/>
    <col min="6922" max="6922" width="14.5703125" style="1" bestFit="1" customWidth="1"/>
    <col min="6923" max="6923" width="14.140625" style="1" bestFit="1" customWidth="1"/>
    <col min="6924" max="6924" width="11.42578125" style="1"/>
    <col min="6925" max="6925" width="15.5703125" style="1" customWidth="1"/>
    <col min="6926" max="6926" width="11.42578125" style="1"/>
    <col min="6927" max="6927" width="13.85546875" style="1" bestFit="1" customWidth="1"/>
    <col min="6928" max="7169" width="11.42578125" style="1"/>
    <col min="7170" max="7170" width="19.5703125" style="1" customWidth="1"/>
    <col min="7171" max="7171" width="18.28515625" style="1" customWidth="1"/>
    <col min="7172" max="7172" width="17.140625" style="1" customWidth="1"/>
    <col min="7173" max="7173" width="16.42578125" style="1" customWidth="1"/>
    <col min="7174" max="7174" width="20.7109375" style="1" customWidth="1"/>
    <col min="7175" max="7175" width="20.42578125" style="1" customWidth="1"/>
    <col min="7176" max="7176" width="18.85546875" style="1" customWidth="1"/>
    <col min="7177" max="7177" width="8.28515625" style="1" customWidth="1"/>
    <col min="7178" max="7178" width="14.5703125" style="1" bestFit="1" customWidth="1"/>
    <col min="7179" max="7179" width="14.140625" style="1" bestFit="1" customWidth="1"/>
    <col min="7180" max="7180" width="11.42578125" style="1"/>
    <col min="7181" max="7181" width="15.5703125" style="1" customWidth="1"/>
    <col min="7182" max="7182" width="11.42578125" style="1"/>
    <col min="7183" max="7183" width="13.85546875" style="1" bestFit="1" customWidth="1"/>
    <col min="7184" max="7425" width="11.42578125" style="1"/>
    <col min="7426" max="7426" width="19.5703125" style="1" customWidth="1"/>
    <col min="7427" max="7427" width="18.28515625" style="1" customWidth="1"/>
    <col min="7428" max="7428" width="17.140625" style="1" customWidth="1"/>
    <col min="7429" max="7429" width="16.42578125" style="1" customWidth="1"/>
    <col min="7430" max="7430" width="20.7109375" style="1" customWidth="1"/>
    <col min="7431" max="7431" width="20.42578125" style="1" customWidth="1"/>
    <col min="7432" max="7432" width="18.85546875" style="1" customWidth="1"/>
    <col min="7433" max="7433" width="8.28515625" style="1" customWidth="1"/>
    <col min="7434" max="7434" width="14.5703125" style="1" bestFit="1" customWidth="1"/>
    <col min="7435" max="7435" width="14.140625" style="1" bestFit="1" customWidth="1"/>
    <col min="7436" max="7436" width="11.42578125" style="1"/>
    <col min="7437" max="7437" width="15.5703125" style="1" customWidth="1"/>
    <col min="7438" max="7438" width="11.42578125" style="1"/>
    <col min="7439" max="7439" width="13.85546875" style="1" bestFit="1" customWidth="1"/>
    <col min="7440" max="7681" width="11.42578125" style="1"/>
    <col min="7682" max="7682" width="19.5703125" style="1" customWidth="1"/>
    <col min="7683" max="7683" width="18.28515625" style="1" customWidth="1"/>
    <col min="7684" max="7684" width="17.140625" style="1" customWidth="1"/>
    <col min="7685" max="7685" width="16.42578125" style="1" customWidth="1"/>
    <col min="7686" max="7686" width="20.7109375" style="1" customWidth="1"/>
    <col min="7687" max="7687" width="20.42578125" style="1" customWidth="1"/>
    <col min="7688" max="7688" width="18.85546875" style="1" customWidth="1"/>
    <col min="7689" max="7689" width="8.28515625" style="1" customWidth="1"/>
    <col min="7690" max="7690" width="14.5703125" style="1" bestFit="1" customWidth="1"/>
    <col min="7691" max="7691" width="14.140625" style="1" bestFit="1" customWidth="1"/>
    <col min="7692" max="7692" width="11.42578125" style="1"/>
    <col min="7693" max="7693" width="15.5703125" style="1" customWidth="1"/>
    <col min="7694" max="7694" width="11.42578125" style="1"/>
    <col min="7695" max="7695" width="13.85546875" style="1" bestFit="1" customWidth="1"/>
    <col min="7696" max="7937" width="11.42578125" style="1"/>
    <col min="7938" max="7938" width="19.5703125" style="1" customWidth="1"/>
    <col min="7939" max="7939" width="18.28515625" style="1" customWidth="1"/>
    <col min="7940" max="7940" width="17.140625" style="1" customWidth="1"/>
    <col min="7941" max="7941" width="16.42578125" style="1" customWidth="1"/>
    <col min="7942" max="7942" width="20.7109375" style="1" customWidth="1"/>
    <col min="7943" max="7943" width="20.42578125" style="1" customWidth="1"/>
    <col min="7944" max="7944" width="18.85546875" style="1" customWidth="1"/>
    <col min="7945" max="7945" width="8.28515625" style="1" customWidth="1"/>
    <col min="7946" max="7946" width="14.5703125" style="1" bestFit="1" customWidth="1"/>
    <col min="7947" max="7947" width="14.140625" style="1" bestFit="1" customWidth="1"/>
    <col min="7948" max="7948" width="11.42578125" style="1"/>
    <col min="7949" max="7949" width="15.5703125" style="1" customWidth="1"/>
    <col min="7950" max="7950" width="11.42578125" style="1"/>
    <col min="7951" max="7951" width="13.85546875" style="1" bestFit="1" customWidth="1"/>
    <col min="7952" max="8193" width="11.42578125" style="1"/>
    <col min="8194" max="8194" width="19.5703125" style="1" customWidth="1"/>
    <col min="8195" max="8195" width="18.28515625" style="1" customWidth="1"/>
    <col min="8196" max="8196" width="17.140625" style="1" customWidth="1"/>
    <col min="8197" max="8197" width="16.42578125" style="1" customWidth="1"/>
    <col min="8198" max="8198" width="20.7109375" style="1" customWidth="1"/>
    <col min="8199" max="8199" width="20.42578125" style="1" customWidth="1"/>
    <col min="8200" max="8200" width="18.85546875" style="1" customWidth="1"/>
    <col min="8201" max="8201" width="8.28515625" style="1" customWidth="1"/>
    <col min="8202" max="8202" width="14.5703125" style="1" bestFit="1" customWidth="1"/>
    <col min="8203" max="8203" width="14.140625" style="1" bestFit="1" customWidth="1"/>
    <col min="8204" max="8204" width="11.42578125" style="1"/>
    <col min="8205" max="8205" width="15.5703125" style="1" customWidth="1"/>
    <col min="8206" max="8206" width="11.42578125" style="1"/>
    <col min="8207" max="8207" width="13.85546875" style="1" bestFit="1" customWidth="1"/>
    <col min="8208" max="8449" width="11.42578125" style="1"/>
    <col min="8450" max="8450" width="19.5703125" style="1" customWidth="1"/>
    <col min="8451" max="8451" width="18.28515625" style="1" customWidth="1"/>
    <col min="8452" max="8452" width="17.140625" style="1" customWidth="1"/>
    <col min="8453" max="8453" width="16.42578125" style="1" customWidth="1"/>
    <col min="8454" max="8454" width="20.7109375" style="1" customWidth="1"/>
    <col min="8455" max="8455" width="20.42578125" style="1" customWidth="1"/>
    <col min="8456" max="8456" width="18.85546875" style="1" customWidth="1"/>
    <col min="8457" max="8457" width="8.28515625" style="1" customWidth="1"/>
    <col min="8458" max="8458" width="14.5703125" style="1" bestFit="1" customWidth="1"/>
    <col min="8459" max="8459" width="14.140625" style="1" bestFit="1" customWidth="1"/>
    <col min="8460" max="8460" width="11.42578125" style="1"/>
    <col min="8461" max="8461" width="15.5703125" style="1" customWidth="1"/>
    <col min="8462" max="8462" width="11.42578125" style="1"/>
    <col min="8463" max="8463" width="13.85546875" style="1" bestFit="1" customWidth="1"/>
    <col min="8464" max="8705" width="11.42578125" style="1"/>
    <col min="8706" max="8706" width="19.5703125" style="1" customWidth="1"/>
    <col min="8707" max="8707" width="18.28515625" style="1" customWidth="1"/>
    <col min="8708" max="8708" width="17.140625" style="1" customWidth="1"/>
    <col min="8709" max="8709" width="16.42578125" style="1" customWidth="1"/>
    <col min="8710" max="8710" width="20.7109375" style="1" customWidth="1"/>
    <col min="8711" max="8711" width="20.42578125" style="1" customWidth="1"/>
    <col min="8712" max="8712" width="18.85546875" style="1" customWidth="1"/>
    <col min="8713" max="8713" width="8.28515625" style="1" customWidth="1"/>
    <col min="8714" max="8714" width="14.5703125" style="1" bestFit="1" customWidth="1"/>
    <col min="8715" max="8715" width="14.140625" style="1" bestFit="1" customWidth="1"/>
    <col min="8716" max="8716" width="11.42578125" style="1"/>
    <col min="8717" max="8717" width="15.5703125" style="1" customWidth="1"/>
    <col min="8718" max="8718" width="11.42578125" style="1"/>
    <col min="8719" max="8719" width="13.85546875" style="1" bestFit="1" customWidth="1"/>
    <col min="8720" max="8961" width="11.42578125" style="1"/>
    <col min="8962" max="8962" width="19.5703125" style="1" customWidth="1"/>
    <col min="8963" max="8963" width="18.28515625" style="1" customWidth="1"/>
    <col min="8964" max="8964" width="17.140625" style="1" customWidth="1"/>
    <col min="8965" max="8965" width="16.42578125" style="1" customWidth="1"/>
    <col min="8966" max="8966" width="20.7109375" style="1" customWidth="1"/>
    <col min="8967" max="8967" width="20.42578125" style="1" customWidth="1"/>
    <col min="8968" max="8968" width="18.85546875" style="1" customWidth="1"/>
    <col min="8969" max="8969" width="8.28515625" style="1" customWidth="1"/>
    <col min="8970" max="8970" width="14.5703125" style="1" bestFit="1" customWidth="1"/>
    <col min="8971" max="8971" width="14.140625" style="1" bestFit="1" customWidth="1"/>
    <col min="8972" max="8972" width="11.42578125" style="1"/>
    <col min="8973" max="8973" width="15.5703125" style="1" customWidth="1"/>
    <col min="8974" max="8974" width="11.42578125" style="1"/>
    <col min="8975" max="8975" width="13.85546875" style="1" bestFit="1" customWidth="1"/>
    <col min="8976" max="9217" width="11.42578125" style="1"/>
    <col min="9218" max="9218" width="19.5703125" style="1" customWidth="1"/>
    <col min="9219" max="9219" width="18.28515625" style="1" customWidth="1"/>
    <col min="9220" max="9220" width="17.140625" style="1" customWidth="1"/>
    <col min="9221" max="9221" width="16.42578125" style="1" customWidth="1"/>
    <col min="9222" max="9222" width="20.7109375" style="1" customWidth="1"/>
    <col min="9223" max="9223" width="20.42578125" style="1" customWidth="1"/>
    <col min="9224" max="9224" width="18.85546875" style="1" customWidth="1"/>
    <col min="9225" max="9225" width="8.28515625" style="1" customWidth="1"/>
    <col min="9226" max="9226" width="14.5703125" style="1" bestFit="1" customWidth="1"/>
    <col min="9227" max="9227" width="14.140625" style="1" bestFit="1" customWidth="1"/>
    <col min="9228" max="9228" width="11.42578125" style="1"/>
    <col min="9229" max="9229" width="15.5703125" style="1" customWidth="1"/>
    <col min="9230" max="9230" width="11.42578125" style="1"/>
    <col min="9231" max="9231" width="13.85546875" style="1" bestFit="1" customWidth="1"/>
    <col min="9232" max="9473" width="11.42578125" style="1"/>
    <col min="9474" max="9474" width="19.5703125" style="1" customWidth="1"/>
    <col min="9475" max="9475" width="18.28515625" style="1" customWidth="1"/>
    <col min="9476" max="9476" width="17.140625" style="1" customWidth="1"/>
    <col min="9477" max="9477" width="16.42578125" style="1" customWidth="1"/>
    <col min="9478" max="9478" width="20.7109375" style="1" customWidth="1"/>
    <col min="9479" max="9479" width="20.42578125" style="1" customWidth="1"/>
    <col min="9480" max="9480" width="18.85546875" style="1" customWidth="1"/>
    <col min="9481" max="9481" width="8.28515625" style="1" customWidth="1"/>
    <col min="9482" max="9482" width="14.5703125" style="1" bestFit="1" customWidth="1"/>
    <col min="9483" max="9483" width="14.140625" style="1" bestFit="1" customWidth="1"/>
    <col min="9484" max="9484" width="11.42578125" style="1"/>
    <col min="9485" max="9485" width="15.5703125" style="1" customWidth="1"/>
    <col min="9486" max="9486" width="11.42578125" style="1"/>
    <col min="9487" max="9487" width="13.85546875" style="1" bestFit="1" customWidth="1"/>
    <col min="9488" max="9729" width="11.42578125" style="1"/>
    <col min="9730" max="9730" width="19.5703125" style="1" customWidth="1"/>
    <col min="9731" max="9731" width="18.28515625" style="1" customWidth="1"/>
    <col min="9732" max="9732" width="17.140625" style="1" customWidth="1"/>
    <col min="9733" max="9733" width="16.42578125" style="1" customWidth="1"/>
    <col min="9734" max="9734" width="20.7109375" style="1" customWidth="1"/>
    <col min="9735" max="9735" width="20.42578125" style="1" customWidth="1"/>
    <col min="9736" max="9736" width="18.85546875" style="1" customWidth="1"/>
    <col min="9737" max="9737" width="8.28515625" style="1" customWidth="1"/>
    <col min="9738" max="9738" width="14.5703125" style="1" bestFit="1" customWidth="1"/>
    <col min="9739" max="9739" width="14.140625" style="1" bestFit="1" customWidth="1"/>
    <col min="9740" max="9740" width="11.42578125" style="1"/>
    <col min="9741" max="9741" width="15.5703125" style="1" customWidth="1"/>
    <col min="9742" max="9742" width="11.42578125" style="1"/>
    <col min="9743" max="9743" width="13.85546875" style="1" bestFit="1" customWidth="1"/>
    <col min="9744" max="9985" width="11.42578125" style="1"/>
    <col min="9986" max="9986" width="19.5703125" style="1" customWidth="1"/>
    <col min="9987" max="9987" width="18.28515625" style="1" customWidth="1"/>
    <col min="9988" max="9988" width="17.140625" style="1" customWidth="1"/>
    <col min="9989" max="9989" width="16.42578125" style="1" customWidth="1"/>
    <col min="9990" max="9990" width="20.7109375" style="1" customWidth="1"/>
    <col min="9991" max="9991" width="20.42578125" style="1" customWidth="1"/>
    <col min="9992" max="9992" width="18.85546875" style="1" customWidth="1"/>
    <col min="9993" max="9993" width="8.28515625" style="1" customWidth="1"/>
    <col min="9994" max="9994" width="14.5703125" style="1" bestFit="1" customWidth="1"/>
    <col min="9995" max="9995" width="14.140625" style="1" bestFit="1" customWidth="1"/>
    <col min="9996" max="9996" width="11.42578125" style="1"/>
    <col min="9997" max="9997" width="15.5703125" style="1" customWidth="1"/>
    <col min="9998" max="9998" width="11.42578125" style="1"/>
    <col min="9999" max="9999" width="13.85546875" style="1" bestFit="1" customWidth="1"/>
    <col min="10000" max="10241" width="11.42578125" style="1"/>
    <col min="10242" max="10242" width="19.5703125" style="1" customWidth="1"/>
    <col min="10243" max="10243" width="18.28515625" style="1" customWidth="1"/>
    <col min="10244" max="10244" width="17.140625" style="1" customWidth="1"/>
    <col min="10245" max="10245" width="16.42578125" style="1" customWidth="1"/>
    <col min="10246" max="10246" width="20.7109375" style="1" customWidth="1"/>
    <col min="10247" max="10247" width="20.42578125" style="1" customWidth="1"/>
    <col min="10248" max="10248" width="18.85546875" style="1" customWidth="1"/>
    <col min="10249" max="10249" width="8.28515625" style="1" customWidth="1"/>
    <col min="10250" max="10250" width="14.5703125" style="1" bestFit="1" customWidth="1"/>
    <col min="10251" max="10251" width="14.140625" style="1" bestFit="1" customWidth="1"/>
    <col min="10252" max="10252" width="11.42578125" style="1"/>
    <col min="10253" max="10253" width="15.5703125" style="1" customWidth="1"/>
    <col min="10254" max="10254" width="11.42578125" style="1"/>
    <col min="10255" max="10255" width="13.85546875" style="1" bestFit="1" customWidth="1"/>
    <col min="10256" max="10497" width="11.42578125" style="1"/>
    <col min="10498" max="10498" width="19.5703125" style="1" customWidth="1"/>
    <col min="10499" max="10499" width="18.28515625" style="1" customWidth="1"/>
    <col min="10500" max="10500" width="17.140625" style="1" customWidth="1"/>
    <col min="10501" max="10501" width="16.42578125" style="1" customWidth="1"/>
    <col min="10502" max="10502" width="20.7109375" style="1" customWidth="1"/>
    <col min="10503" max="10503" width="20.42578125" style="1" customWidth="1"/>
    <col min="10504" max="10504" width="18.85546875" style="1" customWidth="1"/>
    <col min="10505" max="10505" width="8.28515625" style="1" customWidth="1"/>
    <col min="10506" max="10506" width="14.5703125" style="1" bestFit="1" customWidth="1"/>
    <col min="10507" max="10507" width="14.140625" style="1" bestFit="1" customWidth="1"/>
    <col min="10508" max="10508" width="11.42578125" style="1"/>
    <col min="10509" max="10509" width="15.5703125" style="1" customWidth="1"/>
    <col min="10510" max="10510" width="11.42578125" style="1"/>
    <col min="10511" max="10511" width="13.85546875" style="1" bestFit="1" customWidth="1"/>
    <col min="10512" max="10753" width="11.42578125" style="1"/>
    <col min="10754" max="10754" width="19.5703125" style="1" customWidth="1"/>
    <col min="10755" max="10755" width="18.28515625" style="1" customWidth="1"/>
    <col min="10756" max="10756" width="17.140625" style="1" customWidth="1"/>
    <col min="10757" max="10757" width="16.42578125" style="1" customWidth="1"/>
    <col min="10758" max="10758" width="20.7109375" style="1" customWidth="1"/>
    <col min="10759" max="10759" width="20.42578125" style="1" customWidth="1"/>
    <col min="10760" max="10760" width="18.85546875" style="1" customWidth="1"/>
    <col min="10761" max="10761" width="8.28515625" style="1" customWidth="1"/>
    <col min="10762" max="10762" width="14.5703125" style="1" bestFit="1" customWidth="1"/>
    <col min="10763" max="10763" width="14.140625" style="1" bestFit="1" customWidth="1"/>
    <col min="10764" max="10764" width="11.42578125" style="1"/>
    <col min="10765" max="10765" width="15.5703125" style="1" customWidth="1"/>
    <col min="10766" max="10766" width="11.42578125" style="1"/>
    <col min="10767" max="10767" width="13.85546875" style="1" bestFit="1" customWidth="1"/>
    <col min="10768" max="11009" width="11.42578125" style="1"/>
    <col min="11010" max="11010" width="19.5703125" style="1" customWidth="1"/>
    <col min="11011" max="11011" width="18.28515625" style="1" customWidth="1"/>
    <col min="11012" max="11012" width="17.140625" style="1" customWidth="1"/>
    <col min="11013" max="11013" width="16.42578125" style="1" customWidth="1"/>
    <col min="11014" max="11014" width="20.7109375" style="1" customWidth="1"/>
    <col min="11015" max="11015" width="20.42578125" style="1" customWidth="1"/>
    <col min="11016" max="11016" width="18.85546875" style="1" customWidth="1"/>
    <col min="11017" max="11017" width="8.28515625" style="1" customWidth="1"/>
    <col min="11018" max="11018" width="14.5703125" style="1" bestFit="1" customWidth="1"/>
    <col min="11019" max="11019" width="14.140625" style="1" bestFit="1" customWidth="1"/>
    <col min="11020" max="11020" width="11.42578125" style="1"/>
    <col min="11021" max="11021" width="15.5703125" style="1" customWidth="1"/>
    <col min="11022" max="11022" width="11.42578125" style="1"/>
    <col min="11023" max="11023" width="13.85546875" style="1" bestFit="1" customWidth="1"/>
    <col min="11024" max="11265" width="11.42578125" style="1"/>
    <col min="11266" max="11266" width="19.5703125" style="1" customWidth="1"/>
    <col min="11267" max="11267" width="18.28515625" style="1" customWidth="1"/>
    <col min="11268" max="11268" width="17.140625" style="1" customWidth="1"/>
    <col min="11269" max="11269" width="16.42578125" style="1" customWidth="1"/>
    <col min="11270" max="11270" width="20.7109375" style="1" customWidth="1"/>
    <col min="11271" max="11271" width="20.42578125" style="1" customWidth="1"/>
    <col min="11272" max="11272" width="18.85546875" style="1" customWidth="1"/>
    <col min="11273" max="11273" width="8.28515625" style="1" customWidth="1"/>
    <col min="11274" max="11274" width="14.5703125" style="1" bestFit="1" customWidth="1"/>
    <col min="11275" max="11275" width="14.140625" style="1" bestFit="1" customWidth="1"/>
    <col min="11276" max="11276" width="11.42578125" style="1"/>
    <col min="11277" max="11277" width="15.5703125" style="1" customWidth="1"/>
    <col min="11278" max="11278" width="11.42578125" style="1"/>
    <col min="11279" max="11279" width="13.85546875" style="1" bestFit="1" customWidth="1"/>
    <col min="11280" max="11521" width="11.42578125" style="1"/>
    <col min="11522" max="11522" width="19.5703125" style="1" customWidth="1"/>
    <col min="11523" max="11523" width="18.28515625" style="1" customWidth="1"/>
    <col min="11524" max="11524" width="17.140625" style="1" customWidth="1"/>
    <col min="11525" max="11525" width="16.42578125" style="1" customWidth="1"/>
    <col min="11526" max="11526" width="20.7109375" style="1" customWidth="1"/>
    <col min="11527" max="11527" width="20.42578125" style="1" customWidth="1"/>
    <col min="11528" max="11528" width="18.85546875" style="1" customWidth="1"/>
    <col min="11529" max="11529" width="8.28515625" style="1" customWidth="1"/>
    <col min="11530" max="11530" width="14.5703125" style="1" bestFit="1" customWidth="1"/>
    <col min="11531" max="11531" width="14.140625" style="1" bestFit="1" customWidth="1"/>
    <col min="11532" max="11532" width="11.42578125" style="1"/>
    <col min="11533" max="11533" width="15.5703125" style="1" customWidth="1"/>
    <col min="11534" max="11534" width="11.42578125" style="1"/>
    <col min="11535" max="11535" width="13.85546875" style="1" bestFit="1" customWidth="1"/>
    <col min="11536" max="11777" width="11.42578125" style="1"/>
    <col min="11778" max="11778" width="19.5703125" style="1" customWidth="1"/>
    <col min="11779" max="11779" width="18.28515625" style="1" customWidth="1"/>
    <col min="11780" max="11780" width="17.140625" style="1" customWidth="1"/>
    <col min="11781" max="11781" width="16.42578125" style="1" customWidth="1"/>
    <col min="11782" max="11782" width="20.7109375" style="1" customWidth="1"/>
    <col min="11783" max="11783" width="20.42578125" style="1" customWidth="1"/>
    <col min="11784" max="11784" width="18.85546875" style="1" customWidth="1"/>
    <col min="11785" max="11785" width="8.28515625" style="1" customWidth="1"/>
    <col min="11786" max="11786" width="14.5703125" style="1" bestFit="1" customWidth="1"/>
    <col min="11787" max="11787" width="14.140625" style="1" bestFit="1" customWidth="1"/>
    <col min="11788" max="11788" width="11.42578125" style="1"/>
    <col min="11789" max="11789" width="15.5703125" style="1" customWidth="1"/>
    <col min="11790" max="11790" width="11.42578125" style="1"/>
    <col min="11791" max="11791" width="13.85546875" style="1" bestFit="1" customWidth="1"/>
    <col min="11792" max="12033" width="11.42578125" style="1"/>
    <col min="12034" max="12034" width="19.5703125" style="1" customWidth="1"/>
    <col min="12035" max="12035" width="18.28515625" style="1" customWidth="1"/>
    <col min="12036" max="12036" width="17.140625" style="1" customWidth="1"/>
    <col min="12037" max="12037" width="16.42578125" style="1" customWidth="1"/>
    <col min="12038" max="12038" width="20.7109375" style="1" customWidth="1"/>
    <col min="12039" max="12039" width="20.42578125" style="1" customWidth="1"/>
    <col min="12040" max="12040" width="18.85546875" style="1" customWidth="1"/>
    <col min="12041" max="12041" width="8.28515625" style="1" customWidth="1"/>
    <col min="12042" max="12042" width="14.5703125" style="1" bestFit="1" customWidth="1"/>
    <col min="12043" max="12043" width="14.140625" style="1" bestFit="1" customWidth="1"/>
    <col min="12044" max="12044" width="11.42578125" style="1"/>
    <col min="12045" max="12045" width="15.5703125" style="1" customWidth="1"/>
    <col min="12046" max="12046" width="11.42578125" style="1"/>
    <col min="12047" max="12047" width="13.85546875" style="1" bestFit="1" customWidth="1"/>
    <col min="12048" max="12289" width="11.42578125" style="1"/>
    <col min="12290" max="12290" width="19.5703125" style="1" customWidth="1"/>
    <col min="12291" max="12291" width="18.28515625" style="1" customWidth="1"/>
    <col min="12292" max="12292" width="17.140625" style="1" customWidth="1"/>
    <col min="12293" max="12293" width="16.42578125" style="1" customWidth="1"/>
    <col min="12294" max="12294" width="20.7109375" style="1" customWidth="1"/>
    <col min="12295" max="12295" width="20.42578125" style="1" customWidth="1"/>
    <col min="12296" max="12296" width="18.85546875" style="1" customWidth="1"/>
    <col min="12297" max="12297" width="8.28515625" style="1" customWidth="1"/>
    <col min="12298" max="12298" width="14.5703125" style="1" bestFit="1" customWidth="1"/>
    <col min="12299" max="12299" width="14.140625" style="1" bestFit="1" customWidth="1"/>
    <col min="12300" max="12300" width="11.42578125" style="1"/>
    <col min="12301" max="12301" width="15.5703125" style="1" customWidth="1"/>
    <col min="12302" max="12302" width="11.42578125" style="1"/>
    <col min="12303" max="12303" width="13.85546875" style="1" bestFit="1" customWidth="1"/>
    <col min="12304" max="12545" width="11.42578125" style="1"/>
    <col min="12546" max="12546" width="19.5703125" style="1" customWidth="1"/>
    <col min="12547" max="12547" width="18.28515625" style="1" customWidth="1"/>
    <col min="12548" max="12548" width="17.140625" style="1" customWidth="1"/>
    <col min="12549" max="12549" width="16.42578125" style="1" customWidth="1"/>
    <col min="12550" max="12550" width="20.7109375" style="1" customWidth="1"/>
    <col min="12551" max="12551" width="20.42578125" style="1" customWidth="1"/>
    <col min="12552" max="12552" width="18.85546875" style="1" customWidth="1"/>
    <col min="12553" max="12553" width="8.28515625" style="1" customWidth="1"/>
    <col min="12554" max="12554" width="14.5703125" style="1" bestFit="1" customWidth="1"/>
    <col min="12555" max="12555" width="14.140625" style="1" bestFit="1" customWidth="1"/>
    <col min="12556" max="12556" width="11.42578125" style="1"/>
    <col min="12557" max="12557" width="15.5703125" style="1" customWidth="1"/>
    <col min="12558" max="12558" width="11.42578125" style="1"/>
    <col min="12559" max="12559" width="13.85546875" style="1" bestFit="1" customWidth="1"/>
    <col min="12560" max="12801" width="11.42578125" style="1"/>
    <col min="12802" max="12802" width="19.5703125" style="1" customWidth="1"/>
    <col min="12803" max="12803" width="18.28515625" style="1" customWidth="1"/>
    <col min="12804" max="12804" width="17.140625" style="1" customWidth="1"/>
    <col min="12805" max="12805" width="16.42578125" style="1" customWidth="1"/>
    <col min="12806" max="12806" width="20.7109375" style="1" customWidth="1"/>
    <col min="12807" max="12807" width="20.42578125" style="1" customWidth="1"/>
    <col min="12808" max="12808" width="18.85546875" style="1" customWidth="1"/>
    <col min="12809" max="12809" width="8.28515625" style="1" customWidth="1"/>
    <col min="12810" max="12810" width="14.5703125" style="1" bestFit="1" customWidth="1"/>
    <col min="12811" max="12811" width="14.140625" style="1" bestFit="1" customWidth="1"/>
    <col min="12812" max="12812" width="11.42578125" style="1"/>
    <col min="12813" max="12813" width="15.5703125" style="1" customWidth="1"/>
    <col min="12814" max="12814" width="11.42578125" style="1"/>
    <col min="12815" max="12815" width="13.85546875" style="1" bestFit="1" customWidth="1"/>
    <col min="12816" max="13057" width="11.42578125" style="1"/>
    <col min="13058" max="13058" width="19.5703125" style="1" customWidth="1"/>
    <col min="13059" max="13059" width="18.28515625" style="1" customWidth="1"/>
    <col min="13060" max="13060" width="17.140625" style="1" customWidth="1"/>
    <col min="13061" max="13061" width="16.42578125" style="1" customWidth="1"/>
    <col min="13062" max="13062" width="20.7109375" style="1" customWidth="1"/>
    <col min="13063" max="13063" width="20.42578125" style="1" customWidth="1"/>
    <col min="13064" max="13064" width="18.85546875" style="1" customWidth="1"/>
    <col min="13065" max="13065" width="8.28515625" style="1" customWidth="1"/>
    <col min="13066" max="13066" width="14.5703125" style="1" bestFit="1" customWidth="1"/>
    <col min="13067" max="13067" width="14.140625" style="1" bestFit="1" customWidth="1"/>
    <col min="13068" max="13068" width="11.42578125" style="1"/>
    <col min="13069" max="13069" width="15.5703125" style="1" customWidth="1"/>
    <col min="13070" max="13070" width="11.42578125" style="1"/>
    <col min="13071" max="13071" width="13.85546875" style="1" bestFit="1" customWidth="1"/>
    <col min="13072" max="13313" width="11.42578125" style="1"/>
    <col min="13314" max="13314" width="19.5703125" style="1" customWidth="1"/>
    <col min="13315" max="13315" width="18.28515625" style="1" customWidth="1"/>
    <col min="13316" max="13316" width="17.140625" style="1" customWidth="1"/>
    <col min="13317" max="13317" width="16.42578125" style="1" customWidth="1"/>
    <col min="13318" max="13318" width="20.7109375" style="1" customWidth="1"/>
    <col min="13319" max="13319" width="20.42578125" style="1" customWidth="1"/>
    <col min="13320" max="13320" width="18.85546875" style="1" customWidth="1"/>
    <col min="13321" max="13321" width="8.28515625" style="1" customWidth="1"/>
    <col min="13322" max="13322" width="14.5703125" style="1" bestFit="1" customWidth="1"/>
    <col min="13323" max="13323" width="14.140625" style="1" bestFit="1" customWidth="1"/>
    <col min="13324" max="13324" width="11.42578125" style="1"/>
    <col min="13325" max="13325" width="15.5703125" style="1" customWidth="1"/>
    <col min="13326" max="13326" width="11.42578125" style="1"/>
    <col min="13327" max="13327" width="13.85546875" style="1" bestFit="1" customWidth="1"/>
    <col min="13328" max="13569" width="11.42578125" style="1"/>
    <col min="13570" max="13570" width="19.5703125" style="1" customWidth="1"/>
    <col min="13571" max="13571" width="18.28515625" style="1" customWidth="1"/>
    <col min="13572" max="13572" width="17.140625" style="1" customWidth="1"/>
    <col min="13573" max="13573" width="16.42578125" style="1" customWidth="1"/>
    <col min="13574" max="13574" width="20.7109375" style="1" customWidth="1"/>
    <col min="13575" max="13575" width="20.42578125" style="1" customWidth="1"/>
    <col min="13576" max="13576" width="18.85546875" style="1" customWidth="1"/>
    <col min="13577" max="13577" width="8.28515625" style="1" customWidth="1"/>
    <col min="13578" max="13578" width="14.5703125" style="1" bestFit="1" customWidth="1"/>
    <col min="13579" max="13579" width="14.140625" style="1" bestFit="1" customWidth="1"/>
    <col min="13580" max="13580" width="11.42578125" style="1"/>
    <col min="13581" max="13581" width="15.5703125" style="1" customWidth="1"/>
    <col min="13582" max="13582" width="11.42578125" style="1"/>
    <col min="13583" max="13583" width="13.85546875" style="1" bestFit="1" customWidth="1"/>
    <col min="13584" max="13825" width="11.42578125" style="1"/>
    <col min="13826" max="13826" width="19.5703125" style="1" customWidth="1"/>
    <col min="13827" max="13827" width="18.28515625" style="1" customWidth="1"/>
    <col min="13828" max="13828" width="17.140625" style="1" customWidth="1"/>
    <col min="13829" max="13829" width="16.42578125" style="1" customWidth="1"/>
    <col min="13830" max="13830" width="20.7109375" style="1" customWidth="1"/>
    <col min="13831" max="13831" width="20.42578125" style="1" customWidth="1"/>
    <col min="13832" max="13832" width="18.85546875" style="1" customWidth="1"/>
    <col min="13833" max="13833" width="8.28515625" style="1" customWidth="1"/>
    <col min="13834" max="13834" width="14.5703125" style="1" bestFit="1" customWidth="1"/>
    <col min="13835" max="13835" width="14.140625" style="1" bestFit="1" customWidth="1"/>
    <col min="13836" max="13836" width="11.42578125" style="1"/>
    <col min="13837" max="13837" width="15.5703125" style="1" customWidth="1"/>
    <col min="13838" max="13838" width="11.42578125" style="1"/>
    <col min="13839" max="13839" width="13.85546875" style="1" bestFit="1" customWidth="1"/>
    <col min="13840" max="14081" width="11.42578125" style="1"/>
    <col min="14082" max="14082" width="19.5703125" style="1" customWidth="1"/>
    <col min="14083" max="14083" width="18.28515625" style="1" customWidth="1"/>
    <col min="14084" max="14084" width="17.140625" style="1" customWidth="1"/>
    <col min="14085" max="14085" width="16.42578125" style="1" customWidth="1"/>
    <col min="14086" max="14086" width="20.7109375" style="1" customWidth="1"/>
    <col min="14087" max="14087" width="20.42578125" style="1" customWidth="1"/>
    <col min="14088" max="14088" width="18.85546875" style="1" customWidth="1"/>
    <col min="14089" max="14089" width="8.28515625" style="1" customWidth="1"/>
    <col min="14090" max="14090" width="14.5703125" style="1" bestFit="1" customWidth="1"/>
    <col min="14091" max="14091" width="14.140625" style="1" bestFit="1" customWidth="1"/>
    <col min="14092" max="14092" width="11.42578125" style="1"/>
    <col min="14093" max="14093" width="15.5703125" style="1" customWidth="1"/>
    <col min="14094" max="14094" width="11.42578125" style="1"/>
    <col min="14095" max="14095" width="13.85546875" style="1" bestFit="1" customWidth="1"/>
    <col min="14096" max="14337" width="11.42578125" style="1"/>
    <col min="14338" max="14338" width="19.5703125" style="1" customWidth="1"/>
    <col min="14339" max="14339" width="18.28515625" style="1" customWidth="1"/>
    <col min="14340" max="14340" width="17.140625" style="1" customWidth="1"/>
    <col min="14341" max="14341" width="16.42578125" style="1" customWidth="1"/>
    <col min="14342" max="14342" width="20.7109375" style="1" customWidth="1"/>
    <col min="14343" max="14343" width="20.42578125" style="1" customWidth="1"/>
    <col min="14344" max="14344" width="18.85546875" style="1" customWidth="1"/>
    <col min="14345" max="14345" width="8.28515625" style="1" customWidth="1"/>
    <col min="14346" max="14346" width="14.5703125" style="1" bestFit="1" customWidth="1"/>
    <col min="14347" max="14347" width="14.140625" style="1" bestFit="1" customWidth="1"/>
    <col min="14348" max="14348" width="11.42578125" style="1"/>
    <col min="14349" max="14349" width="15.5703125" style="1" customWidth="1"/>
    <col min="14350" max="14350" width="11.42578125" style="1"/>
    <col min="14351" max="14351" width="13.85546875" style="1" bestFit="1" customWidth="1"/>
    <col min="14352" max="14593" width="11.42578125" style="1"/>
    <col min="14594" max="14594" width="19.5703125" style="1" customWidth="1"/>
    <col min="14595" max="14595" width="18.28515625" style="1" customWidth="1"/>
    <col min="14596" max="14596" width="17.140625" style="1" customWidth="1"/>
    <col min="14597" max="14597" width="16.42578125" style="1" customWidth="1"/>
    <col min="14598" max="14598" width="20.7109375" style="1" customWidth="1"/>
    <col min="14599" max="14599" width="20.42578125" style="1" customWidth="1"/>
    <col min="14600" max="14600" width="18.85546875" style="1" customWidth="1"/>
    <col min="14601" max="14601" width="8.28515625" style="1" customWidth="1"/>
    <col min="14602" max="14602" width="14.5703125" style="1" bestFit="1" customWidth="1"/>
    <col min="14603" max="14603" width="14.140625" style="1" bestFit="1" customWidth="1"/>
    <col min="14604" max="14604" width="11.42578125" style="1"/>
    <col min="14605" max="14605" width="15.5703125" style="1" customWidth="1"/>
    <col min="14606" max="14606" width="11.42578125" style="1"/>
    <col min="14607" max="14607" width="13.85546875" style="1" bestFit="1" customWidth="1"/>
    <col min="14608" max="14849" width="11.42578125" style="1"/>
    <col min="14850" max="14850" width="19.5703125" style="1" customWidth="1"/>
    <col min="14851" max="14851" width="18.28515625" style="1" customWidth="1"/>
    <col min="14852" max="14852" width="17.140625" style="1" customWidth="1"/>
    <col min="14853" max="14853" width="16.42578125" style="1" customWidth="1"/>
    <col min="14854" max="14854" width="20.7109375" style="1" customWidth="1"/>
    <col min="14855" max="14855" width="20.42578125" style="1" customWidth="1"/>
    <col min="14856" max="14856" width="18.85546875" style="1" customWidth="1"/>
    <col min="14857" max="14857" width="8.28515625" style="1" customWidth="1"/>
    <col min="14858" max="14858" width="14.5703125" style="1" bestFit="1" customWidth="1"/>
    <col min="14859" max="14859" width="14.140625" style="1" bestFit="1" customWidth="1"/>
    <col min="14860" max="14860" width="11.42578125" style="1"/>
    <col min="14861" max="14861" width="15.5703125" style="1" customWidth="1"/>
    <col min="14862" max="14862" width="11.42578125" style="1"/>
    <col min="14863" max="14863" width="13.85546875" style="1" bestFit="1" customWidth="1"/>
    <col min="14864" max="15105" width="11.42578125" style="1"/>
    <col min="15106" max="15106" width="19.5703125" style="1" customWidth="1"/>
    <col min="15107" max="15107" width="18.28515625" style="1" customWidth="1"/>
    <col min="15108" max="15108" width="17.140625" style="1" customWidth="1"/>
    <col min="15109" max="15109" width="16.42578125" style="1" customWidth="1"/>
    <col min="15110" max="15110" width="20.7109375" style="1" customWidth="1"/>
    <col min="15111" max="15111" width="20.42578125" style="1" customWidth="1"/>
    <col min="15112" max="15112" width="18.85546875" style="1" customWidth="1"/>
    <col min="15113" max="15113" width="8.28515625" style="1" customWidth="1"/>
    <col min="15114" max="15114" width="14.5703125" style="1" bestFit="1" customWidth="1"/>
    <col min="15115" max="15115" width="14.140625" style="1" bestFit="1" customWidth="1"/>
    <col min="15116" max="15116" width="11.42578125" style="1"/>
    <col min="15117" max="15117" width="15.5703125" style="1" customWidth="1"/>
    <col min="15118" max="15118" width="11.42578125" style="1"/>
    <col min="15119" max="15119" width="13.85546875" style="1" bestFit="1" customWidth="1"/>
    <col min="15120" max="15361" width="11.42578125" style="1"/>
    <col min="15362" max="15362" width="19.5703125" style="1" customWidth="1"/>
    <col min="15363" max="15363" width="18.28515625" style="1" customWidth="1"/>
    <col min="15364" max="15364" width="17.140625" style="1" customWidth="1"/>
    <col min="15365" max="15365" width="16.42578125" style="1" customWidth="1"/>
    <col min="15366" max="15366" width="20.7109375" style="1" customWidth="1"/>
    <col min="15367" max="15367" width="20.42578125" style="1" customWidth="1"/>
    <col min="15368" max="15368" width="18.85546875" style="1" customWidth="1"/>
    <col min="15369" max="15369" width="8.28515625" style="1" customWidth="1"/>
    <col min="15370" max="15370" width="14.5703125" style="1" bestFit="1" customWidth="1"/>
    <col min="15371" max="15371" width="14.140625" style="1" bestFit="1" customWidth="1"/>
    <col min="15372" max="15372" width="11.42578125" style="1"/>
    <col min="15373" max="15373" width="15.5703125" style="1" customWidth="1"/>
    <col min="15374" max="15374" width="11.42578125" style="1"/>
    <col min="15375" max="15375" width="13.85546875" style="1" bestFit="1" customWidth="1"/>
    <col min="15376" max="15617" width="11.42578125" style="1"/>
    <col min="15618" max="15618" width="19.5703125" style="1" customWidth="1"/>
    <col min="15619" max="15619" width="18.28515625" style="1" customWidth="1"/>
    <col min="15620" max="15620" width="17.140625" style="1" customWidth="1"/>
    <col min="15621" max="15621" width="16.42578125" style="1" customWidth="1"/>
    <col min="15622" max="15622" width="20.7109375" style="1" customWidth="1"/>
    <col min="15623" max="15623" width="20.42578125" style="1" customWidth="1"/>
    <col min="15624" max="15624" width="18.85546875" style="1" customWidth="1"/>
    <col min="15625" max="15625" width="8.28515625" style="1" customWidth="1"/>
    <col min="15626" max="15626" width="14.5703125" style="1" bestFit="1" customWidth="1"/>
    <col min="15627" max="15627" width="14.140625" style="1" bestFit="1" customWidth="1"/>
    <col min="15628" max="15628" width="11.42578125" style="1"/>
    <col min="15629" max="15629" width="15.5703125" style="1" customWidth="1"/>
    <col min="15630" max="15630" width="11.42578125" style="1"/>
    <col min="15631" max="15631" width="13.85546875" style="1" bestFit="1" customWidth="1"/>
    <col min="15632" max="15873" width="11.42578125" style="1"/>
    <col min="15874" max="15874" width="19.5703125" style="1" customWidth="1"/>
    <col min="15875" max="15875" width="18.28515625" style="1" customWidth="1"/>
    <col min="15876" max="15876" width="17.140625" style="1" customWidth="1"/>
    <col min="15877" max="15877" width="16.42578125" style="1" customWidth="1"/>
    <col min="15878" max="15878" width="20.7109375" style="1" customWidth="1"/>
    <col min="15879" max="15879" width="20.42578125" style="1" customWidth="1"/>
    <col min="15880" max="15880" width="18.85546875" style="1" customWidth="1"/>
    <col min="15881" max="15881" width="8.28515625" style="1" customWidth="1"/>
    <col min="15882" max="15882" width="14.5703125" style="1" bestFit="1" customWidth="1"/>
    <col min="15883" max="15883" width="14.140625" style="1" bestFit="1" customWidth="1"/>
    <col min="15884" max="15884" width="11.42578125" style="1"/>
    <col min="15885" max="15885" width="15.5703125" style="1" customWidth="1"/>
    <col min="15886" max="15886" width="11.42578125" style="1"/>
    <col min="15887" max="15887" width="13.85546875" style="1" bestFit="1" customWidth="1"/>
    <col min="15888" max="16129" width="11.42578125" style="1"/>
    <col min="16130" max="16130" width="19.5703125" style="1" customWidth="1"/>
    <col min="16131" max="16131" width="18.28515625" style="1" customWidth="1"/>
    <col min="16132" max="16132" width="17.140625" style="1" customWidth="1"/>
    <col min="16133" max="16133" width="16.42578125" style="1" customWidth="1"/>
    <col min="16134" max="16134" width="20.7109375" style="1" customWidth="1"/>
    <col min="16135" max="16135" width="20.42578125" style="1" customWidth="1"/>
    <col min="16136" max="16136" width="18.85546875" style="1" customWidth="1"/>
    <col min="16137" max="16137" width="8.28515625" style="1" customWidth="1"/>
    <col min="16138" max="16138" width="14.5703125" style="1" bestFit="1" customWidth="1"/>
    <col min="16139" max="16139" width="14.140625" style="1" bestFit="1" customWidth="1"/>
    <col min="16140" max="16140" width="11.42578125" style="1"/>
    <col min="16141" max="16141" width="15.5703125" style="1" customWidth="1"/>
    <col min="16142" max="16142" width="11.42578125" style="1"/>
    <col min="16143" max="16143" width="13.85546875" style="1" bestFit="1" customWidth="1"/>
    <col min="16144" max="16384" width="11.42578125" style="1"/>
  </cols>
  <sheetData>
    <row r="1" spans="2:35" ht="3" customHeight="1" thickBot="1" x14ac:dyDescent="0.25"/>
    <row r="2" spans="2:35" s="3" customFormat="1" ht="20.25" customHeight="1" thickBot="1" x14ac:dyDescent="0.25">
      <c r="B2" s="262" t="s">
        <v>14</v>
      </c>
      <c r="C2" s="263"/>
      <c r="D2" s="263"/>
      <c r="E2" s="263"/>
      <c r="F2" s="263"/>
      <c r="G2" s="263"/>
      <c r="H2" s="264"/>
      <c r="I2" s="11"/>
      <c r="L2" s="2"/>
      <c r="M2" s="2"/>
      <c r="N2" s="2"/>
      <c r="O2" s="2"/>
      <c r="P2" s="2"/>
      <c r="Q2" s="2"/>
      <c r="R2" s="2"/>
      <c r="S2" s="2"/>
    </row>
    <row r="3" spans="2:35" s="5" customFormat="1" ht="30.75" customHeight="1" x14ac:dyDescent="0.2">
      <c r="B3" s="265" t="s">
        <v>15</v>
      </c>
      <c r="C3" s="265"/>
      <c r="D3" s="265"/>
      <c r="E3" s="265"/>
      <c r="F3" s="265"/>
      <c r="G3" s="265"/>
      <c r="H3" s="265"/>
      <c r="I3" s="13"/>
      <c r="J3" s="13"/>
      <c r="K3" s="3"/>
      <c r="M3" s="45"/>
    </row>
    <row r="4" spans="2:35" s="5" customFormat="1" ht="13.5" customHeight="1" thickBot="1" x14ac:dyDescent="0.5">
      <c r="B4" s="46"/>
      <c r="C4" s="1"/>
      <c r="D4" s="1"/>
      <c r="E4" s="1"/>
      <c r="F4" s="1"/>
      <c r="G4" s="1"/>
      <c r="H4" s="1"/>
      <c r="I4" s="13"/>
      <c r="J4" s="13"/>
      <c r="K4" s="3"/>
      <c r="M4" s="45"/>
    </row>
    <row r="5" spans="2:35" ht="15" thickBot="1" x14ac:dyDescent="0.3">
      <c r="C5" s="47" t="s">
        <v>16</v>
      </c>
      <c r="D5" s="155">
        <f>B9</f>
        <v>8.5000000000000006E-3</v>
      </c>
      <c r="E5" s="48" t="s">
        <v>17</v>
      </c>
      <c r="F5" s="49" t="s">
        <v>18</v>
      </c>
      <c r="G5" s="50">
        <f>1-D5</f>
        <v>0.99150000000000005</v>
      </c>
      <c r="I5" s="15"/>
      <c r="J5" s="159"/>
      <c r="K5" s="3"/>
      <c r="L5" s="2"/>
      <c r="M5" s="45"/>
      <c r="N5" s="5"/>
      <c r="O5" s="5"/>
      <c r="P5" s="17"/>
      <c r="Q5" s="17"/>
      <c r="R5" s="17"/>
      <c r="S5" s="5"/>
      <c r="T5" s="5"/>
      <c r="U5" s="5"/>
      <c r="V5" s="5"/>
      <c r="W5" s="5"/>
      <c r="X5" s="5"/>
      <c r="Y5" s="5"/>
    </row>
    <row r="6" spans="2:35" ht="13.5" thickBot="1" x14ac:dyDescent="0.25">
      <c r="B6" s="1">
        <v>8578</v>
      </c>
      <c r="I6" s="19"/>
      <c r="J6" s="15"/>
      <c r="K6" s="11"/>
      <c r="M6" s="10"/>
      <c r="N6" s="5"/>
      <c r="O6" s="5"/>
      <c r="V6" s="21"/>
      <c r="W6" s="21"/>
      <c r="X6" s="21"/>
      <c r="Y6" s="21"/>
      <c r="Z6" s="21"/>
      <c r="AA6" s="21"/>
    </row>
    <row r="7" spans="2:35" ht="19.5" customHeight="1" thickBot="1" x14ac:dyDescent="0.25">
      <c r="B7" s="29">
        <v>286</v>
      </c>
      <c r="C7" s="25"/>
      <c r="E7" s="266" t="s">
        <v>19</v>
      </c>
      <c r="F7" s="267"/>
      <c r="G7" s="268"/>
      <c r="I7" s="22"/>
      <c r="J7" s="15"/>
      <c r="K7" s="3"/>
      <c r="L7" s="51"/>
      <c r="O7" s="25"/>
      <c r="P7" s="17"/>
      <c r="Q7" s="17"/>
      <c r="R7" s="17"/>
      <c r="S7" s="3"/>
      <c r="T7" s="3"/>
      <c r="U7" s="51"/>
      <c r="V7" s="2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20.25" customHeight="1" thickBot="1" x14ac:dyDescent="0.25">
      <c r="B8" s="24">
        <f>B7/B6</f>
        <v>3.3341105152716252E-2</v>
      </c>
      <c r="C8" s="152"/>
      <c r="E8" s="52" t="s">
        <v>20</v>
      </c>
      <c r="F8" s="53" t="s">
        <v>21</v>
      </c>
      <c r="G8" s="52" t="s">
        <v>22</v>
      </c>
      <c r="I8" s="54"/>
      <c r="J8" s="15"/>
      <c r="K8" s="157"/>
      <c r="L8" s="3"/>
      <c r="M8" s="2"/>
      <c r="N8" s="16"/>
      <c r="O8" s="15"/>
      <c r="P8" s="17"/>
      <c r="Q8" s="17"/>
      <c r="R8" s="17"/>
      <c r="S8" s="3"/>
      <c r="T8" s="55"/>
      <c r="U8" s="3"/>
      <c r="V8" s="2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ht="16.5" thickBot="1" x14ac:dyDescent="0.3">
      <c r="B9" s="26">
        <v>8.5000000000000006E-3</v>
      </c>
      <c r="C9" s="1" t="s">
        <v>48</v>
      </c>
      <c r="E9" s="56">
        <v>0.56999999999999995</v>
      </c>
      <c r="F9" s="57">
        <v>0.35</v>
      </c>
      <c r="G9" s="57">
        <v>0.93</v>
      </c>
      <c r="I9" s="58"/>
      <c r="J9" s="3"/>
      <c r="K9" s="3"/>
      <c r="L9" s="3"/>
      <c r="M9" s="3"/>
      <c r="N9" s="3"/>
      <c r="O9" s="3"/>
      <c r="P9" s="3"/>
      <c r="Q9" s="3"/>
      <c r="R9" s="3"/>
      <c r="S9" s="3"/>
      <c r="T9" s="59"/>
      <c r="U9" s="2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2:35" ht="16.5" hidden="1" thickBot="1" x14ac:dyDescent="0.3">
      <c r="C10" s="60" t="s">
        <v>23</v>
      </c>
      <c r="D10" s="61" t="s">
        <v>24</v>
      </c>
      <c r="E10" s="62">
        <f>G5^E9</f>
        <v>0.99514610970174755</v>
      </c>
      <c r="F10" s="62">
        <f>G5^F9</f>
        <v>0.99701674292359388</v>
      </c>
      <c r="G10" s="63">
        <f>G5^G9</f>
        <v>0.99209264110128959</v>
      </c>
      <c r="I10" s="22"/>
      <c r="J10" s="3"/>
      <c r="K10" s="3"/>
      <c r="L10" s="3"/>
      <c r="M10" s="2"/>
      <c r="N10" s="16"/>
      <c r="O10" s="15"/>
      <c r="P10" s="17"/>
      <c r="Q10" s="17"/>
      <c r="R10" s="3"/>
      <c r="S10" s="3"/>
      <c r="T10" s="64"/>
      <c r="U10" s="3"/>
      <c r="V10" s="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35" hidden="1" x14ac:dyDescent="0.2">
      <c r="C11" s="65"/>
      <c r="D11" s="66" t="s">
        <v>25</v>
      </c>
      <c r="E11" s="4">
        <f>1-E10</f>
        <v>4.8538902982524501E-3</v>
      </c>
      <c r="F11" s="4">
        <f>1-F10</f>
        <v>2.9832570764061206E-3</v>
      </c>
      <c r="G11" s="4">
        <f>1-G10</f>
        <v>7.9073588987104149E-3</v>
      </c>
      <c r="I11" s="22"/>
      <c r="J11" s="3"/>
      <c r="K11" s="3"/>
      <c r="L11" s="3"/>
      <c r="M11" s="3"/>
      <c r="N11" s="3"/>
      <c r="O11" s="3"/>
      <c r="P11" s="3"/>
      <c r="Q11" s="3"/>
      <c r="R11" s="17"/>
      <c r="S11" s="3"/>
      <c r="T11" s="55"/>
      <c r="U11" s="1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ht="13.5" hidden="1" thickBot="1" x14ac:dyDescent="0.25">
      <c r="C12" s="67"/>
      <c r="D12" s="18"/>
      <c r="E12" s="67"/>
      <c r="F12" s="67"/>
      <c r="G12" s="67"/>
      <c r="I12" s="68"/>
      <c r="J12" s="3"/>
      <c r="K12" s="3"/>
      <c r="L12" s="14"/>
      <c r="M12" s="69"/>
      <c r="N12" s="3"/>
      <c r="O12" s="3"/>
      <c r="P12" s="3"/>
      <c r="Q12" s="3"/>
      <c r="R12" s="3"/>
      <c r="S12" s="3"/>
      <c r="T12" s="70"/>
      <c r="U12" s="71"/>
      <c r="V12" s="69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15" hidden="1" thickBot="1" x14ac:dyDescent="0.3">
      <c r="C13" s="72"/>
      <c r="D13" s="73" t="s">
        <v>26</v>
      </c>
      <c r="E13" s="74" t="s">
        <v>0</v>
      </c>
      <c r="F13" s="75">
        <f>E10-G5</f>
        <v>3.6461097017475019E-3</v>
      </c>
      <c r="G13" s="76">
        <f>G10-G5</f>
        <v>5.9264110128953718E-4</v>
      </c>
      <c r="H13" s="77">
        <f>F10-G5</f>
        <v>5.5167429235938314E-3</v>
      </c>
      <c r="I13" s="22"/>
      <c r="J13" s="3"/>
      <c r="K13" s="3"/>
      <c r="L13" s="71"/>
      <c r="M13" s="3"/>
      <c r="N13" s="7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35" ht="13.5" hidden="1" thickBot="1" x14ac:dyDescent="0.25">
      <c r="C14" s="79"/>
      <c r="D14" s="80" t="s">
        <v>27</v>
      </c>
      <c r="E14" s="81" t="s">
        <v>1</v>
      </c>
      <c r="F14" s="82">
        <f>1/F13</f>
        <v>274.26492393268404</v>
      </c>
      <c r="G14" s="83">
        <f>1/H13</f>
        <v>181.26637652866361</v>
      </c>
      <c r="H14" s="84">
        <f>1/G13</f>
        <v>1687.361875212644</v>
      </c>
      <c r="K14" s="3"/>
      <c r="L14" s="1"/>
      <c r="Q14" s="1"/>
      <c r="R14" s="1"/>
      <c r="S14" s="5"/>
      <c r="T14" s="5"/>
      <c r="U14" s="5"/>
      <c r="V14" s="5"/>
      <c r="W14" s="5"/>
      <c r="X14" s="5"/>
      <c r="Y14" s="5"/>
    </row>
    <row r="15" spans="2:35" hidden="1" x14ac:dyDescent="0.2">
      <c r="C15" s="67"/>
      <c r="D15" s="67"/>
      <c r="E15" s="67"/>
      <c r="F15" s="67"/>
      <c r="G15" s="67"/>
      <c r="K15" s="3"/>
      <c r="L15" s="1"/>
      <c r="Q15" s="1"/>
      <c r="R15" s="1"/>
    </row>
    <row r="16" spans="2:35" ht="15.75" hidden="1" x14ac:dyDescent="0.25">
      <c r="B16" s="85"/>
      <c r="C16" s="86"/>
      <c r="D16" s="30" t="s">
        <v>2</v>
      </c>
      <c r="E16" s="87" t="s">
        <v>3</v>
      </c>
      <c r="F16" s="88">
        <f>F14</f>
        <v>274.26492393268404</v>
      </c>
      <c r="G16" s="88">
        <f>G14</f>
        <v>181.26637652866361</v>
      </c>
      <c r="H16" s="88">
        <f>H14</f>
        <v>1687.361875212644</v>
      </c>
      <c r="K16" s="3"/>
      <c r="L16" s="1"/>
      <c r="Q16" s="1"/>
      <c r="R16" s="1"/>
    </row>
    <row r="17" spans="2:18" s="3" customFormat="1" hidden="1" x14ac:dyDescent="0.2">
      <c r="C17" s="89"/>
      <c r="D17" s="89"/>
      <c r="E17" s="90" t="s">
        <v>28</v>
      </c>
      <c r="F17" s="91">
        <f>(1-D5)*F14</f>
        <v>271.93367207925627</v>
      </c>
      <c r="G17" s="91">
        <f>(1-D5)*G14</f>
        <v>179.72561232816997</v>
      </c>
      <c r="H17" s="91">
        <f>(1-D5)*H14</f>
        <v>1673.0192992733366</v>
      </c>
      <c r="J17" s="28"/>
    </row>
    <row r="18" spans="2:18" s="3" customFormat="1" hidden="1" x14ac:dyDescent="0.2">
      <c r="C18" s="92"/>
      <c r="D18" s="92"/>
      <c r="E18" s="33" t="s">
        <v>29</v>
      </c>
      <c r="F18" s="93">
        <f>F14*F13</f>
        <v>0.99999999999999989</v>
      </c>
      <c r="G18" s="93">
        <f>G14*H13</f>
        <v>1</v>
      </c>
      <c r="H18" s="93">
        <f>H14*G13</f>
        <v>1</v>
      </c>
    </row>
    <row r="19" spans="2:18" s="3" customFormat="1" hidden="1" x14ac:dyDescent="0.2">
      <c r="C19" s="94"/>
      <c r="D19" s="94"/>
      <c r="E19" s="95" t="s">
        <v>30</v>
      </c>
      <c r="F19" s="96">
        <f>(D5-F13)*F14</f>
        <v>1.3312518534278146</v>
      </c>
      <c r="G19" s="96">
        <f>(D5-H13)*G14</f>
        <v>0.54076420049364082</v>
      </c>
      <c r="H19" s="96">
        <f>(D5-G13)*H14</f>
        <v>13.342575939307475</v>
      </c>
    </row>
    <row r="20" spans="2:18" s="3" customFormat="1" hidden="1" x14ac:dyDescent="0.2">
      <c r="C20" s="97"/>
      <c r="D20" s="97"/>
      <c r="E20" s="97"/>
      <c r="F20" s="98"/>
      <c r="G20" s="98"/>
      <c r="H20" s="98"/>
      <c r="L20" s="36"/>
      <c r="M20" s="38"/>
    </row>
    <row r="21" spans="2:18" s="3" customFormat="1" ht="15.75" hidden="1" x14ac:dyDescent="0.25">
      <c r="B21" s="35"/>
      <c r="C21" s="86"/>
      <c r="D21" s="30" t="s">
        <v>4</v>
      </c>
      <c r="E21" s="87" t="s">
        <v>5</v>
      </c>
      <c r="F21" s="88">
        <f>F14</f>
        <v>274.26492393268404</v>
      </c>
      <c r="G21" s="88">
        <f>G14</f>
        <v>181.26637652866361</v>
      </c>
      <c r="H21" s="88">
        <f>H14</f>
        <v>1687.361875212644</v>
      </c>
      <c r="J21" s="36"/>
      <c r="L21" s="37"/>
      <c r="M21" s="38"/>
    </row>
    <row r="22" spans="2:18" s="3" customFormat="1" hidden="1" x14ac:dyDescent="0.2">
      <c r="C22" s="99"/>
      <c r="D22" s="99"/>
      <c r="E22" s="39" t="s">
        <v>28</v>
      </c>
      <c r="F22" s="91">
        <f>ABS((1-(D5-F13))*F14)</f>
        <v>272.93367207925621</v>
      </c>
      <c r="G22" s="91">
        <f>ABS((1-(D5-H13))*G14)</f>
        <v>180.72561232816997</v>
      </c>
      <c r="H22" s="91">
        <f>ABS((1-(D5-G13))*H14)</f>
        <v>1674.0192992733366</v>
      </c>
      <c r="J22" s="36"/>
      <c r="L22" s="36"/>
      <c r="M22" s="38"/>
    </row>
    <row r="23" spans="2:18" hidden="1" x14ac:dyDescent="0.2">
      <c r="C23" s="100"/>
      <c r="D23" s="100"/>
      <c r="E23" s="101" t="s">
        <v>31</v>
      </c>
      <c r="F23" s="102">
        <f>F14*F13</f>
        <v>0.99999999999999989</v>
      </c>
      <c r="G23" s="83">
        <f>G14*H13</f>
        <v>1</v>
      </c>
      <c r="H23" s="83">
        <f>H14*G13</f>
        <v>1</v>
      </c>
      <c r="K23" s="3"/>
      <c r="L23" s="1"/>
      <c r="Q23" s="1"/>
      <c r="R23" s="1"/>
    </row>
    <row r="24" spans="2:18" hidden="1" x14ac:dyDescent="0.2">
      <c r="C24" s="103"/>
      <c r="D24" s="104"/>
      <c r="E24" s="105" t="s">
        <v>32</v>
      </c>
      <c r="F24" s="96">
        <f>ABS(D5*F14)</f>
        <v>2.3312518534278146</v>
      </c>
      <c r="G24" s="96">
        <f>ABS(D5*G14)</f>
        <v>1.5407642004936408</v>
      </c>
      <c r="H24" s="96">
        <f>ABS(D5*H14)</f>
        <v>14.342575939307475</v>
      </c>
      <c r="J24" s="6"/>
      <c r="K24" s="3"/>
      <c r="L24" s="6"/>
      <c r="Q24" s="1"/>
      <c r="R24" s="1"/>
    </row>
    <row r="25" spans="2:18" s="3" customFormat="1" hidden="1" x14ac:dyDescent="0.2">
      <c r="C25" s="106"/>
      <c r="D25" s="107"/>
      <c r="E25" s="40"/>
      <c r="F25" s="41"/>
      <c r="G25" s="41"/>
      <c r="H25" s="41"/>
      <c r="J25" s="108"/>
      <c r="L25" s="108"/>
    </row>
    <row r="26" spans="2:18" hidden="1" x14ac:dyDescent="0.2">
      <c r="C26" s="109" t="s">
        <v>6</v>
      </c>
      <c r="D26" s="110"/>
      <c r="E26" s="110"/>
      <c r="F26" s="111">
        <f>ROUND(E9,2)</f>
        <v>0.56999999999999995</v>
      </c>
      <c r="G26" s="112">
        <f>ROUND(F13,4)</f>
        <v>3.5999999999999999E-3</v>
      </c>
      <c r="H26" s="113">
        <f>ROUND(F14,0)</f>
        <v>274</v>
      </c>
      <c r="K26" s="3"/>
      <c r="L26" s="1"/>
      <c r="Q26" s="1"/>
      <c r="R26" s="1"/>
    </row>
    <row r="27" spans="2:18" hidden="1" x14ac:dyDescent="0.2">
      <c r="C27" s="114" t="s">
        <v>7</v>
      </c>
      <c r="D27" s="115">
        <f>ROUND(E11,4)</f>
        <v>4.8999999999999998E-3</v>
      </c>
      <c r="E27" s="115">
        <f>ROUND(D5,4)</f>
        <v>8.5000000000000006E-3</v>
      </c>
      <c r="F27" s="116">
        <f>ROUND(F9,2)</f>
        <v>0.35</v>
      </c>
      <c r="G27" s="117">
        <f>ROUND(G13,4)</f>
        <v>5.9999999999999995E-4</v>
      </c>
      <c r="H27" s="118">
        <f>ROUND(G14,0)</f>
        <v>181</v>
      </c>
      <c r="K27" s="3"/>
      <c r="Q27" s="1"/>
      <c r="R27" s="1"/>
    </row>
    <row r="28" spans="2:18" hidden="1" x14ac:dyDescent="0.2">
      <c r="C28" s="114" t="s">
        <v>8</v>
      </c>
      <c r="D28" s="119"/>
      <c r="E28" s="119"/>
      <c r="F28" s="116">
        <f>ROUND(G9,2)</f>
        <v>0.93</v>
      </c>
      <c r="G28" s="117">
        <f>ROUND(H13,4)</f>
        <v>5.4999999999999997E-3</v>
      </c>
      <c r="H28" s="118">
        <f>ROUND(H14,0)</f>
        <v>1687</v>
      </c>
      <c r="K28" s="3"/>
      <c r="Q28" s="1"/>
      <c r="R28" s="1"/>
    </row>
    <row r="29" spans="2:18" hidden="1" x14ac:dyDescent="0.2">
      <c r="C29" s="114" t="s">
        <v>9</v>
      </c>
      <c r="D29" s="42" t="s">
        <v>33</v>
      </c>
      <c r="E29" s="42" t="s">
        <v>34</v>
      </c>
      <c r="F29" s="42" t="s">
        <v>19</v>
      </c>
      <c r="G29" s="42" t="s">
        <v>35</v>
      </c>
      <c r="H29" s="42" t="s">
        <v>13</v>
      </c>
      <c r="K29" s="3"/>
      <c r="L29" s="1"/>
      <c r="Q29" s="1"/>
      <c r="R29" s="1"/>
    </row>
    <row r="30" spans="2:18" hidden="1" x14ac:dyDescent="0.2">
      <c r="C30" s="120" t="s">
        <v>10</v>
      </c>
      <c r="D30" s="42" t="str">
        <f>CONCATENATE(D27*100,C29)</f>
        <v>0,49%</v>
      </c>
      <c r="E30" s="42" t="str">
        <f>CONCATENATE(E27*100,C29)</f>
        <v>0,85%</v>
      </c>
      <c r="F30" s="42" t="str">
        <f>CONCATENATE(F26," ",C26,F27,C27,F28,C28)</f>
        <v>0,57 (0,35-0,93)</v>
      </c>
      <c r="G30" s="42" t="str">
        <f>CONCATENATE(G26*100,C29," ",C26,G27*100,C29," ",C30," ",G28*100,C29,C28)</f>
        <v>0,36% (0,06% a 0,55%)</v>
      </c>
      <c r="H30" s="42" t="str">
        <f>CONCATENATE(H26," ",C26,H27," ",C30," ",H28,C28)</f>
        <v>274 (181 a 1687)</v>
      </c>
      <c r="K30" s="3"/>
      <c r="L30" s="1"/>
      <c r="Q30" s="1"/>
      <c r="R30" s="1"/>
    </row>
    <row r="31" spans="2:18" s="5" customFormat="1" hidden="1" x14ac:dyDescent="0.2">
      <c r="C31" s="106"/>
      <c r="D31" s="2"/>
      <c r="E31" s="106"/>
      <c r="F31" s="106"/>
      <c r="G31" s="106"/>
      <c r="H31" s="3"/>
      <c r="K31" s="3"/>
    </row>
    <row r="32" spans="2:18" x14ac:dyDescent="0.2">
      <c r="C32" s="67"/>
      <c r="D32" s="67"/>
      <c r="E32" s="121"/>
      <c r="F32" s="67"/>
      <c r="G32" s="67"/>
      <c r="K32" s="3"/>
      <c r="L32" s="1"/>
      <c r="Q32" s="1"/>
      <c r="R32" s="1"/>
    </row>
    <row r="33" spans="2:18" ht="18.75" customHeight="1" x14ac:dyDescent="0.2">
      <c r="D33" s="122" t="s">
        <v>33</v>
      </c>
      <c r="E33" s="122" t="s">
        <v>34</v>
      </c>
      <c r="F33" s="122" t="s">
        <v>19</v>
      </c>
      <c r="G33" s="122" t="s">
        <v>12</v>
      </c>
      <c r="H33" s="122" t="s">
        <v>13</v>
      </c>
    </row>
    <row r="34" spans="2:18" ht="18.75" customHeight="1" x14ac:dyDescent="0.2">
      <c r="B34" s="29"/>
      <c r="D34" s="44" t="str">
        <f>D30</f>
        <v>0,49%</v>
      </c>
      <c r="E34" s="44" t="str">
        <f t="shared" ref="E34:H34" si="0">E30</f>
        <v>0,85%</v>
      </c>
      <c r="F34" s="44" t="str">
        <f t="shared" si="0"/>
        <v>0,57 (0,35-0,93)</v>
      </c>
      <c r="G34" s="44" t="str">
        <f t="shared" si="0"/>
        <v>0,36% (0,06% a 0,55%)</v>
      </c>
      <c r="H34" s="44" t="str">
        <f t="shared" si="0"/>
        <v>274 (181 a 1687)</v>
      </c>
    </row>
    <row r="36" spans="2:18" ht="13.5" thickBot="1" x14ac:dyDescent="0.25"/>
    <row r="37" spans="2:18" ht="39" customHeight="1" thickBot="1" x14ac:dyDescent="0.25">
      <c r="B37" s="281" t="s">
        <v>92</v>
      </c>
      <c r="C37" s="282"/>
      <c r="D37" s="282"/>
      <c r="E37" s="282"/>
      <c r="F37" s="282"/>
      <c r="G37" s="282"/>
      <c r="H37" s="283"/>
      <c r="I37" s="284"/>
    </row>
    <row r="38" spans="2:18" ht="30.75" customHeight="1" x14ac:dyDescent="0.2">
      <c r="B38" s="287" t="s">
        <v>91</v>
      </c>
      <c r="C38" s="172" t="s">
        <v>47</v>
      </c>
      <c r="D38" s="172" t="s">
        <v>132</v>
      </c>
      <c r="E38" s="269" t="s">
        <v>36</v>
      </c>
      <c r="F38" s="270"/>
      <c r="G38" s="271"/>
      <c r="H38" s="180"/>
      <c r="I38" s="285" t="s">
        <v>50</v>
      </c>
    </row>
    <row r="39" spans="2:18" ht="30.75" customHeight="1" thickBot="1" x14ac:dyDescent="0.25">
      <c r="B39" s="288"/>
      <c r="C39" s="173" t="s">
        <v>41</v>
      </c>
      <c r="D39" s="173" t="s">
        <v>42</v>
      </c>
      <c r="E39" s="174" t="s">
        <v>19</v>
      </c>
      <c r="F39" s="175" t="s">
        <v>43</v>
      </c>
      <c r="G39" s="176" t="s">
        <v>44</v>
      </c>
      <c r="H39" s="180"/>
      <c r="I39" s="286"/>
    </row>
    <row r="40" spans="2:18" ht="24" customHeight="1" x14ac:dyDescent="0.25">
      <c r="B40" s="163" t="s">
        <v>45</v>
      </c>
      <c r="C40" s="164">
        <v>1.5699999999999999E-2</v>
      </c>
      <c r="D40" s="164">
        <v>1.6400000000000001E-2</v>
      </c>
      <c r="E40" s="165" t="s">
        <v>49</v>
      </c>
      <c r="F40" s="165" t="s">
        <v>51</v>
      </c>
      <c r="G40" s="166" t="s">
        <v>52</v>
      </c>
      <c r="H40" s="187"/>
      <c r="I40" s="166" t="s">
        <v>83</v>
      </c>
    </row>
    <row r="41" spans="2:18" ht="24" customHeight="1" x14ac:dyDescent="0.25">
      <c r="B41" s="162" t="s">
        <v>59</v>
      </c>
      <c r="C41" s="167">
        <v>7.0000000000000001E-3</v>
      </c>
      <c r="D41" s="167">
        <v>7.1000000000000004E-3</v>
      </c>
      <c r="E41" s="168" t="s">
        <v>53</v>
      </c>
      <c r="F41" s="168" t="s">
        <v>54</v>
      </c>
      <c r="G41" s="169" t="s">
        <v>55</v>
      </c>
      <c r="H41" s="187"/>
      <c r="I41" s="169" t="s">
        <v>84</v>
      </c>
    </row>
    <row r="42" spans="2:18" ht="24" customHeight="1" x14ac:dyDescent="0.25">
      <c r="B42" s="162" t="s">
        <v>93</v>
      </c>
      <c r="C42" s="167">
        <v>6.0000000000000001E-3</v>
      </c>
      <c r="D42" s="167">
        <v>6.7999999999999996E-3</v>
      </c>
      <c r="E42" s="168" t="s">
        <v>56</v>
      </c>
      <c r="F42" s="168" t="s">
        <v>57</v>
      </c>
      <c r="G42" s="169" t="s">
        <v>58</v>
      </c>
      <c r="H42" s="187"/>
      <c r="I42" s="169" t="s">
        <v>85</v>
      </c>
    </row>
    <row r="43" spans="2:18" ht="24" customHeight="1" x14ac:dyDescent="0.25">
      <c r="B43" s="162" t="s">
        <v>63</v>
      </c>
      <c r="C43" s="167">
        <v>1.18E-2</v>
      </c>
      <c r="D43" s="167">
        <v>1.32E-2</v>
      </c>
      <c r="E43" s="168" t="s">
        <v>60</v>
      </c>
      <c r="F43" s="168" t="s">
        <v>61</v>
      </c>
      <c r="G43" s="169" t="s">
        <v>62</v>
      </c>
      <c r="H43" s="187"/>
      <c r="I43" s="169" t="s">
        <v>86</v>
      </c>
      <c r="K43" s="153"/>
    </row>
    <row r="44" spans="2:18" s="7" customFormat="1" ht="24" customHeight="1" x14ac:dyDescent="0.25">
      <c r="B44" s="162" t="s">
        <v>89</v>
      </c>
      <c r="C44" s="167">
        <v>6.8999999999999999E-3</v>
      </c>
      <c r="D44" s="167">
        <v>6.7999999999999996E-3</v>
      </c>
      <c r="E44" s="168" t="s">
        <v>64</v>
      </c>
      <c r="F44" s="168" t="s">
        <v>65</v>
      </c>
      <c r="G44" s="169" t="s">
        <v>66</v>
      </c>
      <c r="H44" s="260"/>
      <c r="I44" s="169" t="s">
        <v>87</v>
      </c>
      <c r="K44" s="12"/>
      <c r="L44" s="3"/>
      <c r="Q44" s="3"/>
      <c r="R44" s="3"/>
    </row>
    <row r="45" spans="2:18" s="7" customFormat="1" ht="24" customHeight="1" x14ac:dyDescent="0.25">
      <c r="B45" s="162" t="s">
        <v>90</v>
      </c>
      <c r="C45" s="167">
        <v>2.2499999999999999E-2</v>
      </c>
      <c r="D45" s="167">
        <v>2.4199999999999999E-2</v>
      </c>
      <c r="E45" s="168" t="s">
        <v>67</v>
      </c>
      <c r="F45" s="168" t="s">
        <v>68</v>
      </c>
      <c r="G45" s="169" t="s">
        <v>69</v>
      </c>
      <c r="H45" s="260"/>
      <c r="I45" s="169" t="s">
        <v>88</v>
      </c>
      <c r="K45" s="2"/>
      <c r="L45" s="3"/>
      <c r="Q45" s="3"/>
      <c r="R45" s="3"/>
    </row>
    <row r="46" spans="2:18" s="7" customFormat="1" ht="24" customHeight="1" x14ac:dyDescent="0.25">
      <c r="B46" s="162" t="s">
        <v>165</v>
      </c>
      <c r="C46" s="167">
        <v>6.1999999999999998E-3</v>
      </c>
      <c r="D46" s="167">
        <v>8.5000000000000006E-3</v>
      </c>
      <c r="E46" s="168" t="s">
        <v>70</v>
      </c>
      <c r="F46" s="168" t="s">
        <v>71</v>
      </c>
      <c r="G46" s="170" t="s">
        <v>72</v>
      </c>
      <c r="H46" s="260"/>
      <c r="I46" s="170" t="s">
        <v>73</v>
      </c>
      <c r="K46" s="3"/>
      <c r="L46" s="3"/>
      <c r="Q46" s="3"/>
      <c r="R46" s="3"/>
    </row>
    <row r="47" spans="2:18" s="7" customFormat="1" ht="33" customHeight="1" x14ac:dyDescent="0.25">
      <c r="B47" s="171" t="s">
        <v>168</v>
      </c>
      <c r="C47" s="167">
        <v>1.2200000000000001E-2</v>
      </c>
      <c r="D47" s="167">
        <v>1.47E-2</v>
      </c>
      <c r="E47" s="168" t="s">
        <v>75</v>
      </c>
      <c r="F47" s="168" t="s">
        <v>76</v>
      </c>
      <c r="G47" s="170" t="s">
        <v>77</v>
      </c>
      <c r="H47" s="260"/>
      <c r="I47" s="170" t="s">
        <v>78</v>
      </c>
      <c r="K47" s="3"/>
      <c r="L47" s="3"/>
      <c r="Q47" s="3"/>
      <c r="R47" s="3"/>
    </row>
    <row r="48" spans="2:18" ht="62.25" customHeight="1" x14ac:dyDescent="0.25">
      <c r="B48" s="171" t="s">
        <v>167</v>
      </c>
      <c r="C48" s="167">
        <v>1.0699999999999999E-2</v>
      </c>
      <c r="D48" s="167">
        <v>1.41E-2</v>
      </c>
      <c r="E48" s="168" t="s">
        <v>79</v>
      </c>
      <c r="F48" s="168" t="s">
        <v>80</v>
      </c>
      <c r="G48" s="170" t="s">
        <v>81</v>
      </c>
      <c r="H48" s="187"/>
      <c r="I48" s="170" t="s">
        <v>82</v>
      </c>
      <c r="K48" s="153"/>
    </row>
    <row r="49" spans="2:11" ht="6" customHeight="1" x14ac:dyDescent="0.2">
      <c r="B49" s="180"/>
      <c r="C49" s="261"/>
      <c r="D49" s="261"/>
      <c r="E49" s="261"/>
      <c r="F49" s="261"/>
      <c r="G49" s="261"/>
      <c r="H49" s="180"/>
      <c r="I49" s="180"/>
    </row>
    <row r="50" spans="2:11" ht="42" customHeight="1" x14ac:dyDescent="0.2">
      <c r="B50" s="276" t="s">
        <v>136</v>
      </c>
      <c r="C50" s="277"/>
      <c r="D50" s="277"/>
      <c r="E50" s="277"/>
      <c r="F50" s="277"/>
      <c r="G50" s="277"/>
      <c r="H50" s="277"/>
      <c r="I50" s="278"/>
    </row>
    <row r="51" spans="2:11" ht="13.5" thickBot="1" x14ac:dyDescent="0.25"/>
    <row r="52" spans="2:11" ht="42.75" customHeight="1" thickBot="1" x14ac:dyDescent="0.25">
      <c r="B52" s="272" t="s">
        <v>135</v>
      </c>
      <c r="C52" s="273"/>
      <c r="D52" s="273"/>
      <c r="E52" s="273"/>
      <c r="F52" s="273"/>
      <c r="G52" s="273"/>
      <c r="H52" s="274"/>
      <c r="I52" s="275"/>
    </row>
    <row r="53" spans="2:11" ht="36" customHeight="1" x14ac:dyDescent="0.2">
      <c r="B53" s="289" t="s">
        <v>91</v>
      </c>
      <c r="C53" s="179" t="s">
        <v>94</v>
      </c>
      <c r="D53" s="179" t="s">
        <v>133</v>
      </c>
      <c r="E53" s="291" t="s">
        <v>134</v>
      </c>
      <c r="F53" s="292"/>
      <c r="G53" s="293"/>
      <c r="H53" s="180"/>
      <c r="I53" s="294" t="s">
        <v>50</v>
      </c>
    </row>
    <row r="54" spans="2:11" ht="48" customHeight="1" thickBot="1" x14ac:dyDescent="0.25">
      <c r="B54" s="290"/>
      <c r="C54" s="181" t="s">
        <v>41</v>
      </c>
      <c r="D54" s="181" t="s">
        <v>42</v>
      </c>
      <c r="E54" s="182" t="s">
        <v>19</v>
      </c>
      <c r="F54" s="183" t="s">
        <v>43</v>
      </c>
      <c r="G54" s="191" t="s">
        <v>44</v>
      </c>
      <c r="H54" s="180"/>
      <c r="I54" s="295"/>
    </row>
    <row r="55" spans="2:11" ht="30" customHeight="1" x14ac:dyDescent="0.25">
      <c r="B55" s="184" t="s">
        <v>130</v>
      </c>
      <c r="C55" s="185">
        <v>8.2600000000000007E-2</v>
      </c>
      <c r="D55" s="185">
        <v>9.0399999999999994E-2</v>
      </c>
      <c r="E55" s="186" t="s">
        <v>95</v>
      </c>
      <c r="F55" s="186" t="s">
        <v>96</v>
      </c>
      <c r="G55" s="177" t="s">
        <v>97</v>
      </c>
      <c r="H55" s="187"/>
      <c r="I55" s="177" t="s">
        <v>98</v>
      </c>
    </row>
    <row r="56" spans="2:11" ht="30.75" customHeight="1" x14ac:dyDescent="0.25">
      <c r="B56" s="188" t="s">
        <v>99</v>
      </c>
      <c r="C56" s="189">
        <v>1.9800000000000002E-2</v>
      </c>
      <c r="D56" s="189">
        <v>1.7299999999999999E-2</v>
      </c>
      <c r="E56" s="190" t="s">
        <v>100</v>
      </c>
      <c r="F56" s="190" t="s">
        <v>101</v>
      </c>
      <c r="G56" s="178" t="s">
        <v>102</v>
      </c>
      <c r="H56" s="187"/>
      <c r="I56" s="178" t="s">
        <v>103</v>
      </c>
    </row>
    <row r="57" spans="2:11" ht="26.25" customHeight="1" x14ac:dyDescent="0.25">
      <c r="B57" s="188" t="s">
        <v>104</v>
      </c>
      <c r="C57" s="189">
        <v>1.6000000000000001E-3</v>
      </c>
      <c r="D57" s="189">
        <v>2.3999999999999998E-3</v>
      </c>
      <c r="E57" s="190" t="s">
        <v>105</v>
      </c>
      <c r="F57" s="190" t="s">
        <v>106</v>
      </c>
      <c r="G57" s="177" t="s">
        <v>107</v>
      </c>
      <c r="H57" s="187"/>
      <c r="I57" s="177" t="s">
        <v>108</v>
      </c>
    </row>
    <row r="58" spans="2:11" ht="26.25" customHeight="1" x14ac:dyDescent="0.25">
      <c r="B58" s="188" t="s">
        <v>166</v>
      </c>
      <c r="C58" s="189">
        <v>8.0000000000000004E-4</v>
      </c>
      <c r="D58" s="189">
        <v>4.0000000000000002E-4</v>
      </c>
      <c r="E58" s="190" t="s">
        <v>109</v>
      </c>
      <c r="F58" s="190" t="s">
        <v>110</v>
      </c>
      <c r="G58" s="178" t="s">
        <v>111</v>
      </c>
      <c r="H58" s="187"/>
      <c r="I58" s="178" t="s">
        <v>112</v>
      </c>
    </row>
    <row r="59" spans="2:11" ht="26.25" customHeight="1" x14ac:dyDescent="0.25">
      <c r="B59" s="188" t="s">
        <v>121</v>
      </c>
      <c r="C59" s="189">
        <v>3.5000000000000001E-3</v>
      </c>
      <c r="D59" s="189">
        <v>5.1000000000000004E-3</v>
      </c>
      <c r="E59" s="190" t="s">
        <v>113</v>
      </c>
      <c r="F59" s="190" t="s">
        <v>114</v>
      </c>
      <c r="G59" s="177" t="s">
        <v>115</v>
      </c>
      <c r="H59" s="187"/>
      <c r="I59" s="177" t="s">
        <v>116</v>
      </c>
    </row>
    <row r="60" spans="2:11" ht="26.25" customHeight="1" x14ac:dyDescent="0.25">
      <c r="B60" s="188" t="s">
        <v>46</v>
      </c>
      <c r="C60" s="189">
        <v>3.8999999999999998E-3</v>
      </c>
      <c r="D60" s="189">
        <v>5.0000000000000001E-4</v>
      </c>
      <c r="E60" s="190" t="s">
        <v>117</v>
      </c>
      <c r="F60" s="190" t="s">
        <v>118</v>
      </c>
      <c r="G60" s="178" t="s">
        <v>119</v>
      </c>
      <c r="H60" s="187"/>
      <c r="I60" s="178" t="s">
        <v>120</v>
      </c>
    </row>
    <row r="61" spans="2:11" ht="26.25" customHeight="1" x14ac:dyDescent="0.25">
      <c r="B61" s="188" t="s">
        <v>123</v>
      </c>
      <c r="C61" s="189" t="s">
        <v>124</v>
      </c>
      <c r="D61" s="189" t="s">
        <v>125</v>
      </c>
      <c r="E61" s="190" t="s">
        <v>126</v>
      </c>
      <c r="F61" s="190" t="s">
        <v>127</v>
      </c>
      <c r="G61" s="177" t="s">
        <v>128</v>
      </c>
      <c r="H61" s="187"/>
      <c r="I61" s="177" t="s">
        <v>129</v>
      </c>
    </row>
    <row r="62" spans="2:11" ht="34.5" customHeight="1" x14ac:dyDescent="0.25">
      <c r="B62" s="188" t="s">
        <v>164</v>
      </c>
      <c r="C62" s="299" t="s">
        <v>122</v>
      </c>
      <c r="D62" s="300"/>
      <c r="E62" s="190"/>
      <c r="F62" s="190"/>
      <c r="G62" s="186"/>
      <c r="H62" s="187"/>
      <c r="I62" s="186"/>
      <c r="K62" s="153"/>
    </row>
    <row r="63" spans="2:11" ht="6.75" customHeight="1" x14ac:dyDescent="0.2">
      <c r="B63" s="180"/>
      <c r="C63" s="180"/>
      <c r="D63" s="180"/>
      <c r="E63" s="180"/>
      <c r="F63" s="180"/>
      <c r="G63" s="180"/>
      <c r="H63" s="180"/>
      <c r="I63" s="180"/>
    </row>
    <row r="64" spans="2:11" ht="43.5" customHeight="1" x14ac:dyDescent="0.2">
      <c r="B64" s="296" t="s">
        <v>131</v>
      </c>
      <c r="C64" s="297"/>
      <c r="D64" s="297"/>
      <c r="E64" s="297"/>
      <c r="F64" s="297"/>
      <c r="G64" s="297"/>
      <c r="H64" s="297"/>
      <c r="I64" s="298"/>
    </row>
    <row r="67" spans="3:8" ht="13.5" thickBot="1" x14ac:dyDescent="0.25"/>
    <row r="68" spans="3:8" ht="18" customHeight="1" thickBot="1" x14ac:dyDescent="0.25">
      <c r="C68" s="123" t="s">
        <v>37</v>
      </c>
      <c r="D68" s="124">
        <f>B9*4</f>
        <v>3.4000000000000002E-2</v>
      </c>
      <c r="E68" s="279" t="s">
        <v>38</v>
      </c>
      <c r="F68" s="279"/>
      <c r="G68" s="280"/>
      <c r="H68" s="20"/>
    </row>
    <row r="69" spans="3:8" ht="25.5" x14ac:dyDescent="0.2">
      <c r="E69" s="160" t="s">
        <v>20</v>
      </c>
      <c r="F69" s="161" t="s">
        <v>21</v>
      </c>
      <c r="G69" s="160" t="s">
        <v>39</v>
      </c>
      <c r="H69" s="22"/>
    </row>
    <row r="70" spans="3:8" x14ac:dyDescent="0.2">
      <c r="C70" s="154"/>
      <c r="D70" s="156"/>
      <c r="E70" s="158">
        <f>E9</f>
        <v>0.56999999999999995</v>
      </c>
      <c r="F70" s="158">
        <f t="shared" ref="F70:G70" si="1">F9</f>
        <v>0.35</v>
      </c>
      <c r="G70" s="158">
        <f t="shared" si="1"/>
        <v>0.93</v>
      </c>
      <c r="H70" s="125"/>
    </row>
    <row r="72" spans="3:8" ht="13.5" hidden="1" customHeight="1" thickBot="1" x14ac:dyDescent="0.25">
      <c r="C72" s="126" t="s">
        <v>40</v>
      </c>
      <c r="D72" s="127"/>
      <c r="E72" s="128">
        <f>D68*E70</f>
        <v>1.9380000000000001E-2</v>
      </c>
      <c r="F72" s="128">
        <f>D68*F70</f>
        <v>1.1900000000000001E-2</v>
      </c>
      <c r="G72" s="50">
        <f>D68*G70</f>
        <v>3.1620000000000002E-2</v>
      </c>
    </row>
    <row r="73" spans="3:8" ht="13.5" hidden="1" customHeight="1" thickBot="1" x14ac:dyDescent="0.25"/>
    <row r="74" spans="3:8" ht="13.5" hidden="1" customHeight="1" thickBot="1" x14ac:dyDescent="0.25">
      <c r="C74" s="129"/>
      <c r="D74" s="80" t="s">
        <v>12</v>
      </c>
      <c r="E74" s="130">
        <f>D68-E72</f>
        <v>1.4620000000000001E-2</v>
      </c>
      <c r="F74" s="131">
        <f>D68-G72</f>
        <v>2.3800000000000002E-3</v>
      </c>
      <c r="G74" s="132">
        <f>D68-F72</f>
        <v>2.2100000000000002E-2</v>
      </c>
    </row>
    <row r="75" spans="3:8" ht="13.5" hidden="1" customHeight="1" thickBot="1" x14ac:dyDescent="0.25">
      <c r="C75" s="133"/>
      <c r="D75" s="134" t="s">
        <v>13</v>
      </c>
      <c r="E75" s="27">
        <f>1/E74</f>
        <v>68.39945280437756</v>
      </c>
      <c r="F75" s="135">
        <f>1/G74</f>
        <v>45.248868778280539</v>
      </c>
      <c r="G75" s="136">
        <f>1/F74</f>
        <v>420.16806722689074</v>
      </c>
    </row>
    <row r="76" spans="3:8" ht="12.75" hidden="1" customHeight="1" x14ac:dyDescent="0.2"/>
    <row r="77" spans="3:8" ht="12.75" hidden="1" customHeight="1" x14ac:dyDescent="0.2">
      <c r="C77" s="30" t="s">
        <v>2</v>
      </c>
      <c r="D77" s="137" t="s">
        <v>3</v>
      </c>
      <c r="E77" s="88">
        <f>E75</f>
        <v>68.39945280437756</v>
      </c>
      <c r="F77" s="88">
        <f>F75</f>
        <v>45.248868778280539</v>
      </c>
      <c r="G77" s="88">
        <f>G75</f>
        <v>420.16806722689074</v>
      </c>
    </row>
    <row r="78" spans="3:8" ht="12.75" hidden="1" customHeight="1" x14ac:dyDescent="0.2">
      <c r="C78" s="138"/>
      <c r="D78" s="139" t="s">
        <v>28</v>
      </c>
      <c r="E78" s="91">
        <f>(1-D68)*E75</f>
        <v>66.073871409028726</v>
      </c>
      <c r="F78" s="91">
        <f>(1-D68)*F75</f>
        <v>43.710407239818998</v>
      </c>
      <c r="G78" s="91">
        <f>(1-D68)*G75</f>
        <v>405.88235294117646</v>
      </c>
      <c r="H78" s="3"/>
    </row>
    <row r="79" spans="3:8" ht="12.75" hidden="1" customHeight="1" x14ac:dyDescent="0.2">
      <c r="C79" s="32"/>
      <c r="D79" s="33" t="s">
        <v>29</v>
      </c>
      <c r="E79" s="93">
        <f>E75*E74</f>
        <v>1</v>
      </c>
      <c r="F79" s="93">
        <f>F75*G74</f>
        <v>1</v>
      </c>
      <c r="G79" s="93">
        <f>G75*F74</f>
        <v>1</v>
      </c>
      <c r="H79" s="3"/>
    </row>
    <row r="80" spans="3:8" ht="12.75" hidden="1" customHeight="1" x14ac:dyDescent="0.2">
      <c r="C80" s="140"/>
      <c r="D80" s="141" t="s">
        <v>30</v>
      </c>
      <c r="E80" s="96">
        <f>(D68-E74)*E75</f>
        <v>1.3255813953488371</v>
      </c>
      <c r="F80" s="96">
        <f>(D68-G74)*F75</f>
        <v>0.53846153846153844</v>
      </c>
      <c r="G80" s="96">
        <f>(D68-F74)*G75</f>
        <v>13.285714285714286</v>
      </c>
      <c r="H80" s="3"/>
    </row>
    <row r="81" spans="2:8" ht="12.75" hidden="1" customHeight="1" x14ac:dyDescent="0.2">
      <c r="C81" s="34"/>
      <c r="D81" s="34"/>
      <c r="E81" s="108"/>
      <c r="F81" s="108"/>
      <c r="G81" s="108"/>
      <c r="H81" s="3"/>
    </row>
    <row r="82" spans="2:8" ht="12.75" hidden="1" customHeight="1" x14ac:dyDescent="0.2">
      <c r="C82" s="30" t="s">
        <v>4</v>
      </c>
      <c r="D82" s="137" t="s">
        <v>5</v>
      </c>
      <c r="E82" s="88">
        <f>E75</f>
        <v>68.39945280437756</v>
      </c>
      <c r="F82" s="88">
        <f>F75</f>
        <v>45.248868778280539</v>
      </c>
      <c r="G82" s="88">
        <f>G75</f>
        <v>420.16806722689074</v>
      </c>
      <c r="H82" s="3"/>
    </row>
    <row r="83" spans="2:8" ht="12.75" hidden="1" customHeight="1" x14ac:dyDescent="0.2">
      <c r="C83" s="138"/>
      <c r="D83" s="31" t="s">
        <v>28</v>
      </c>
      <c r="E83" s="91">
        <f>ABS((1-(D68-E74))*E75)</f>
        <v>67.073871409028726</v>
      </c>
      <c r="F83" s="91">
        <f>ABS((1-(D68-G74))*F75)</f>
        <v>44.710407239818998</v>
      </c>
      <c r="G83" s="91">
        <f>ABS((1-(D68-F74))*G75)</f>
        <v>406.88235294117646</v>
      </c>
    </row>
    <row r="84" spans="2:8" ht="12.75" hidden="1" customHeight="1" x14ac:dyDescent="0.2">
      <c r="C84" s="142"/>
      <c r="D84" s="143" t="s">
        <v>31</v>
      </c>
      <c r="E84" s="83">
        <f>E75*E74</f>
        <v>1</v>
      </c>
      <c r="F84" s="83">
        <f>F75*G74</f>
        <v>1</v>
      </c>
      <c r="G84" s="83">
        <f>G75*F74</f>
        <v>1</v>
      </c>
    </row>
    <row r="85" spans="2:8" ht="12.75" hidden="1" customHeight="1" x14ac:dyDescent="0.2">
      <c r="C85" s="144"/>
      <c r="D85" s="141" t="s">
        <v>32</v>
      </c>
      <c r="E85" s="96">
        <f>ABS(D68*E75)</f>
        <v>2.3255813953488373</v>
      </c>
      <c r="F85" s="96">
        <f>ABS(D68*F75)</f>
        <v>1.5384615384615383</v>
      </c>
      <c r="G85" s="96">
        <f>ABS(D68*G75)</f>
        <v>14.285714285714286</v>
      </c>
    </row>
    <row r="86" spans="2:8" ht="12.75" hidden="1" customHeight="1" x14ac:dyDescent="0.2">
      <c r="C86" s="9"/>
      <c r="D86" s="40"/>
      <c r="E86" s="41"/>
      <c r="F86" s="68"/>
      <c r="G86" s="41"/>
      <c r="H86" s="5"/>
    </row>
    <row r="87" spans="2:8" ht="12.75" hidden="1" customHeight="1" x14ac:dyDescent="0.2">
      <c r="C87" s="145" t="s">
        <v>6</v>
      </c>
      <c r="D87" s="146"/>
      <c r="E87" s="146"/>
      <c r="F87" s="111">
        <f>ROUND(E70,2)</f>
        <v>0.56999999999999995</v>
      </c>
      <c r="G87" s="112">
        <f>ROUND(E74,4)</f>
        <v>1.46E-2</v>
      </c>
      <c r="H87" s="113">
        <f>ROUND(E75,0)</f>
        <v>68</v>
      </c>
    </row>
    <row r="88" spans="2:8" ht="12.75" hidden="1" customHeight="1" x14ac:dyDescent="0.2">
      <c r="C88" s="147" t="s">
        <v>7</v>
      </c>
      <c r="D88" s="148">
        <f>ROUND(E72,4)</f>
        <v>1.9400000000000001E-2</v>
      </c>
      <c r="E88" s="148">
        <f>ROUND(D68,4)</f>
        <v>3.4000000000000002E-2</v>
      </c>
      <c r="F88" s="116">
        <f>ROUND(F70,2)</f>
        <v>0.35</v>
      </c>
      <c r="G88" s="117">
        <f>ROUND(F74,4)</f>
        <v>2.3999999999999998E-3</v>
      </c>
      <c r="H88" s="118">
        <f>ROUND(F75,0)</f>
        <v>45</v>
      </c>
    </row>
    <row r="89" spans="2:8" ht="12.75" hidden="1" customHeight="1" x14ac:dyDescent="0.2">
      <c r="C89" s="147" t="s">
        <v>8</v>
      </c>
      <c r="D89" s="149"/>
      <c r="E89" s="149"/>
      <c r="F89" s="116">
        <f>ROUND(G70,2)</f>
        <v>0.93</v>
      </c>
      <c r="G89" s="117">
        <f>ROUND(G74,4)</f>
        <v>2.2100000000000002E-2</v>
      </c>
      <c r="H89" s="118">
        <f>ROUND(G75,0)</f>
        <v>420</v>
      </c>
    </row>
    <row r="90" spans="2:8" ht="12.75" hidden="1" customHeight="1" x14ac:dyDescent="0.2">
      <c r="C90" s="147" t="s">
        <v>9</v>
      </c>
      <c r="D90" s="42" t="s">
        <v>33</v>
      </c>
      <c r="E90" s="42" t="s">
        <v>34</v>
      </c>
      <c r="F90" s="150" t="s">
        <v>11</v>
      </c>
      <c r="G90" s="150" t="s">
        <v>35</v>
      </c>
      <c r="H90" s="42" t="s">
        <v>13</v>
      </c>
    </row>
    <row r="91" spans="2:8" ht="12.75" hidden="1" customHeight="1" x14ac:dyDescent="0.2">
      <c r="C91" s="151" t="s">
        <v>10</v>
      </c>
      <c r="D91" s="42" t="str">
        <f>CONCATENATE(D88*100,C90)</f>
        <v>1,94%</v>
      </c>
      <c r="E91" s="42" t="str">
        <f>CONCATENATE(E88*100,C90)</f>
        <v>3,4%</v>
      </c>
      <c r="F91" s="42" t="str">
        <f>CONCATENATE(F87," ",C87,F88,C88,F89,C89)</f>
        <v>0,57 (0,35-0,93)</v>
      </c>
      <c r="G91" s="42" t="str">
        <f>CONCATENATE(G87*100,C90," ",C87,G88*100,C90," ",C91," ",G89*100,C90,C89)</f>
        <v>1,46% (0,24% a 2,21%)</v>
      </c>
      <c r="H91" s="42" t="str">
        <f>CONCATENATE(H87," ",C87,H88," ",C91," ",H89,C89)</f>
        <v>68 (45 a 420)</v>
      </c>
    </row>
    <row r="92" spans="2:8" ht="12.75" hidden="1" customHeight="1" x14ac:dyDescent="0.2">
      <c r="B92" s="152"/>
      <c r="C92" s="3"/>
      <c r="D92" s="2"/>
      <c r="E92" s="2"/>
      <c r="F92" s="2"/>
      <c r="G92" s="2"/>
      <c r="H92" s="2"/>
    </row>
    <row r="93" spans="2:8" ht="12.75" hidden="1" customHeight="1" x14ac:dyDescent="0.2"/>
    <row r="94" spans="2:8" ht="14.25" customHeight="1" x14ac:dyDescent="0.2">
      <c r="B94" s="8"/>
      <c r="D94" s="150" t="s">
        <v>33</v>
      </c>
      <c r="E94" s="150" t="s">
        <v>34</v>
      </c>
      <c r="F94" s="150" t="s">
        <v>11</v>
      </c>
      <c r="G94" s="150" t="s">
        <v>12</v>
      </c>
      <c r="H94" s="150" t="s">
        <v>13</v>
      </c>
    </row>
    <row r="95" spans="2:8" ht="17.25" customHeight="1" x14ac:dyDescent="0.2">
      <c r="D95" s="43" t="str">
        <f>D91</f>
        <v>1,94%</v>
      </c>
      <c r="E95" s="43" t="str">
        <f>E91</f>
        <v>3,4%</v>
      </c>
      <c r="F95" s="43" t="str">
        <f>F91</f>
        <v>0,57 (0,35-0,93)</v>
      </c>
      <c r="G95" s="43" t="str">
        <f>G91</f>
        <v>1,46% (0,24% a 2,21%)</v>
      </c>
      <c r="H95" s="43" t="str">
        <f>H91</f>
        <v>68 (45 a 420)</v>
      </c>
    </row>
  </sheetData>
  <mergeCells count="15">
    <mergeCell ref="E68:G68"/>
    <mergeCell ref="B37:I37"/>
    <mergeCell ref="I38:I39"/>
    <mergeCell ref="B38:B39"/>
    <mergeCell ref="B53:B54"/>
    <mergeCell ref="E53:G53"/>
    <mergeCell ref="I53:I54"/>
    <mergeCell ref="B64:I64"/>
    <mergeCell ref="C62:D62"/>
    <mergeCell ref="B2:H2"/>
    <mergeCell ref="B3:H3"/>
    <mergeCell ref="E7:G7"/>
    <mergeCell ref="E38:G38"/>
    <mergeCell ref="B52:I52"/>
    <mergeCell ref="B50:I50"/>
  </mergeCells>
  <pageMargins left="0.7" right="0.7" top="0.75" bottom="0.75" header="0.3" footer="0.3"/>
  <pageSetup paperSize="9" orientation="portrait" horizontalDpi="300" verticalDpi="300" r:id="rId1"/>
  <ignoredErrors>
    <ignoredError sqref="C61:D6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baseColWidth="10" defaultRowHeight="12.75" x14ac:dyDescent="0.2"/>
  <cols>
    <col min="1" max="1" width="24.42578125" style="1" customWidth="1"/>
    <col min="2" max="2" width="16.42578125" style="1" customWidth="1"/>
    <col min="3" max="3" width="15.42578125" style="1" customWidth="1"/>
    <col min="4" max="4" width="14.85546875" style="1" customWidth="1"/>
    <col min="5" max="5" width="16.7109375" style="1" customWidth="1"/>
    <col min="6" max="6" width="14.140625" style="1" customWidth="1"/>
    <col min="7" max="7" width="13.42578125" style="1" customWidth="1"/>
    <col min="8" max="8" width="18.42578125" style="1" customWidth="1"/>
    <col min="9" max="256" width="11.42578125" style="1"/>
    <col min="257" max="257" width="24.42578125" style="1" customWidth="1"/>
    <col min="258" max="258" width="16.42578125" style="1" customWidth="1"/>
    <col min="259" max="259" width="15.42578125" style="1" customWidth="1"/>
    <col min="260" max="260" width="13.28515625" style="1" customWidth="1"/>
    <col min="261" max="261" width="22.85546875" style="1" customWidth="1"/>
    <col min="262" max="262" width="14.140625" style="1" customWidth="1"/>
    <col min="263" max="263" width="11.42578125" style="1"/>
    <col min="264" max="264" width="17.42578125" style="1" customWidth="1"/>
    <col min="265" max="512" width="11.42578125" style="1"/>
    <col min="513" max="513" width="24.42578125" style="1" customWidth="1"/>
    <col min="514" max="514" width="16.42578125" style="1" customWidth="1"/>
    <col min="515" max="515" width="15.42578125" style="1" customWidth="1"/>
    <col min="516" max="516" width="13.28515625" style="1" customWidth="1"/>
    <col min="517" max="517" width="22.85546875" style="1" customWidth="1"/>
    <col min="518" max="518" width="14.140625" style="1" customWidth="1"/>
    <col min="519" max="519" width="11.42578125" style="1"/>
    <col min="520" max="520" width="17.42578125" style="1" customWidth="1"/>
    <col min="521" max="768" width="11.42578125" style="1"/>
    <col min="769" max="769" width="24.42578125" style="1" customWidth="1"/>
    <col min="770" max="770" width="16.42578125" style="1" customWidth="1"/>
    <col min="771" max="771" width="15.42578125" style="1" customWidth="1"/>
    <col min="772" max="772" width="13.28515625" style="1" customWidth="1"/>
    <col min="773" max="773" width="22.85546875" style="1" customWidth="1"/>
    <col min="774" max="774" width="14.140625" style="1" customWidth="1"/>
    <col min="775" max="775" width="11.42578125" style="1"/>
    <col min="776" max="776" width="17.42578125" style="1" customWidth="1"/>
    <col min="777" max="1024" width="11.42578125" style="1"/>
    <col min="1025" max="1025" width="24.42578125" style="1" customWidth="1"/>
    <col min="1026" max="1026" width="16.42578125" style="1" customWidth="1"/>
    <col min="1027" max="1027" width="15.42578125" style="1" customWidth="1"/>
    <col min="1028" max="1028" width="13.28515625" style="1" customWidth="1"/>
    <col min="1029" max="1029" width="22.85546875" style="1" customWidth="1"/>
    <col min="1030" max="1030" width="14.140625" style="1" customWidth="1"/>
    <col min="1031" max="1031" width="11.42578125" style="1"/>
    <col min="1032" max="1032" width="17.42578125" style="1" customWidth="1"/>
    <col min="1033" max="1280" width="11.42578125" style="1"/>
    <col min="1281" max="1281" width="24.42578125" style="1" customWidth="1"/>
    <col min="1282" max="1282" width="16.42578125" style="1" customWidth="1"/>
    <col min="1283" max="1283" width="15.42578125" style="1" customWidth="1"/>
    <col min="1284" max="1284" width="13.28515625" style="1" customWidth="1"/>
    <col min="1285" max="1285" width="22.85546875" style="1" customWidth="1"/>
    <col min="1286" max="1286" width="14.140625" style="1" customWidth="1"/>
    <col min="1287" max="1287" width="11.42578125" style="1"/>
    <col min="1288" max="1288" width="17.42578125" style="1" customWidth="1"/>
    <col min="1289" max="1536" width="11.42578125" style="1"/>
    <col min="1537" max="1537" width="24.42578125" style="1" customWidth="1"/>
    <col min="1538" max="1538" width="16.42578125" style="1" customWidth="1"/>
    <col min="1539" max="1539" width="15.42578125" style="1" customWidth="1"/>
    <col min="1540" max="1540" width="13.28515625" style="1" customWidth="1"/>
    <col min="1541" max="1541" width="22.85546875" style="1" customWidth="1"/>
    <col min="1542" max="1542" width="14.140625" style="1" customWidth="1"/>
    <col min="1543" max="1543" width="11.42578125" style="1"/>
    <col min="1544" max="1544" width="17.42578125" style="1" customWidth="1"/>
    <col min="1545" max="1792" width="11.42578125" style="1"/>
    <col min="1793" max="1793" width="24.42578125" style="1" customWidth="1"/>
    <col min="1794" max="1794" width="16.42578125" style="1" customWidth="1"/>
    <col min="1795" max="1795" width="15.42578125" style="1" customWidth="1"/>
    <col min="1796" max="1796" width="13.28515625" style="1" customWidth="1"/>
    <col min="1797" max="1797" width="22.85546875" style="1" customWidth="1"/>
    <col min="1798" max="1798" width="14.140625" style="1" customWidth="1"/>
    <col min="1799" max="1799" width="11.42578125" style="1"/>
    <col min="1800" max="1800" width="17.42578125" style="1" customWidth="1"/>
    <col min="1801" max="2048" width="11.42578125" style="1"/>
    <col min="2049" max="2049" width="24.42578125" style="1" customWidth="1"/>
    <col min="2050" max="2050" width="16.42578125" style="1" customWidth="1"/>
    <col min="2051" max="2051" width="15.42578125" style="1" customWidth="1"/>
    <col min="2052" max="2052" width="13.28515625" style="1" customWidth="1"/>
    <col min="2053" max="2053" width="22.85546875" style="1" customWidth="1"/>
    <col min="2054" max="2054" width="14.140625" style="1" customWidth="1"/>
    <col min="2055" max="2055" width="11.42578125" style="1"/>
    <col min="2056" max="2056" width="17.42578125" style="1" customWidth="1"/>
    <col min="2057" max="2304" width="11.42578125" style="1"/>
    <col min="2305" max="2305" width="24.42578125" style="1" customWidth="1"/>
    <col min="2306" max="2306" width="16.42578125" style="1" customWidth="1"/>
    <col min="2307" max="2307" width="15.42578125" style="1" customWidth="1"/>
    <col min="2308" max="2308" width="13.28515625" style="1" customWidth="1"/>
    <col min="2309" max="2309" width="22.85546875" style="1" customWidth="1"/>
    <col min="2310" max="2310" width="14.140625" style="1" customWidth="1"/>
    <col min="2311" max="2311" width="11.42578125" style="1"/>
    <col min="2312" max="2312" width="17.42578125" style="1" customWidth="1"/>
    <col min="2313" max="2560" width="11.42578125" style="1"/>
    <col min="2561" max="2561" width="24.42578125" style="1" customWidth="1"/>
    <col min="2562" max="2562" width="16.42578125" style="1" customWidth="1"/>
    <col min="2563" max="2563" width="15.42578125" style="1" customWidth="1"/>
    <col min="2564" max="2564" width="13.28515625" style="1" customWidth="1"/>
    <col min="2565" max="2565" width="22.85546875" style="1" customWidth="1"/>
    <col min="2566" max="2566" width="14.140625" style="1" customWidth="1"/>
    <col min="2567" max="2567" width="11.42578125" style="1"/>
    <col min="2568" max="2568" width="17.42578125" style="1" customWidth="1"/>
    <col min="2569" max="2816" width="11.42578125" style="1"/>
    <col min="2817" max="2817" width="24.42578125" style="1" customWidth="1"/>
    <col min="2818" max="2818" width="16.42578125" style="1" customWidth="1"/>
    <col min="2819" max="2819" width="15.42578125" style="1" customWidth="1"/>
    <col min="2820" max="2820" width="13.28515625" style="1" customWidth="1"/>
    <col min="2821" max="2821" width="22.85546875" style="1" customWidth="1"/>
    <col min="2822" max="2822" width="14.140625" style="1" customWidth="1"/>
    <col min="2823" max="2823" width="11.42578125" style="1"/>
    <col min="2824" max="2824" width="17.42578125" style="1" customWidth="1"/>
    <col min="2825" max="3072" width="11.42578125" style="1"/>
    <col min="3073" max="3073" width="24.42578125" style="1" customWidth="1"/>
    <col min="3074" max="3074" width="16.42578125" style="1" customWidth="1"/>
    <col min="3075" max="3075" width="15.42578125" style="1" customWidth="1"/>
    <col min="3076" max="3076" width="13.28515625" style="1" customWidth="1"/>
    <col min="3077" max="3077" width="22.85546875" style="1" customWidth="1"/>
    <col min="3078" max="3078" width="14.140625" style="1" customWidth="1"/>
    <col min="3079" max="3079" width="11.42578125" style="1"/>
    <col min="3080" max="3080" width="17.42578125" style="1" customWidth="1"/>
    <col min="3081" max="3328" width="11.42578125" style="1"/>
    <col min="3329" max="3329" width="24.42578125" style="1" customWidth="1"/>
    <col min="3330" max="3330" width="16.42578125" style="1" customWidth="1"/>
    <col min="3331" max="3331" width="15.42578125" style="1" customWidth="1"/>
    <col min="3332" max="3332" width="13.28515625" style="1" customWidth="1"/>
    <col min="3333" max="3333" width="22.85546875" style="1" customWidth="1"/>
    <col min="3334" max="3334" width="14.140625" style="1" customWidth="1"/>
    <col min="3335" max="3335" width="11.42578125" style="1"/>
    <col min="3336" max="3336" width="17.42578125" style="1" customWidth="1"/>
    <col min="3337" max="3584" width="11.42578125" style="1"/>
    <col min="3585" max="3585" width="24.42578125" style="1" customWidth="1"/>
    <col min="3586" max="3586" width="16.42578125" style="1" customWidth="1"/>
    <col min="3587" max="3587" width="15.42578125" style="1" customWidth="1"/>
    <col min="3588" max="3588" width="13.28515625" style="1" customWidth="1"/>
    <col min="3589" max="3589" width="22.85546875" style="1" customWidth="1"/>
    <col min="3590" max="3590" width="14.140625" style="1" customWidth="1"/>
    <col min="3591" max="3591" width="11.42578125" style="1"/>
    <col min="3592" max="3592" width="17.42578125" style="1" customWidth="1"/>
    <col min="3593" max="3840" width="11.42578125" style="1"/>
    <col min="3841" max="3841" width="24.42578125" style="1" customWidth="1"/>
    <col min="3842" max="3842" width="16.42578125" style="1" customWidth="1"/>
    <col min="3843" max="3843" width="15.42578125" style="1" customWidth="1"/>
    <col min="3844" max="3844" width="13.28515625" style="1" customWidth="1"/>
    <col min="3845" max="3845" width="22.85546875" style="1" customWidth="1"/>
    <col min="3846" max="3846" width="14.140625" style="1" customWidth="1"/>
    <col min="3847" max="3847" width="11.42578125" style="1"/>
    <col min="3848" max="3848" width="17.42578125" style="1" customWidth="1"/>
    <col min="3849" max="4096" width="11.42578125" style="1"/>
    <col min="4097" max="4097" width="24.42578125" style="1" customWidth="1"/>
    <col min="4098" max="4098" width="16.42578125" style="1" customWidth="1"/>
    <col min="4099" max="4099" width="15.42578125" style="1" customWidth="1"/>
    <col min="4100" max="4100" width="13.28515625" style="1" customWidth="1"/>
    <col min="4101" max="4101" width="22.85546875" style="1" customWidth="1"/>
    <col min="4102" max="4102" width="14.140625" style="1" customWidth="1"/>
    <col min="4103" max="4103" width="11.42578125" style="1"/>
    <col min="4104" max="4104" width="17.42578125" style="1" customWidth="1"/>
    <col min="4105" max="4352" width="11.42578125" style="1"/>
    <col min="4353" max="4353" width="24.42578125" style="1" customWidth="1"/>
    <col min="4354" max="4354" width="16.42578125" style="1" customWidth="1"/>
    <col min="4355" max="4355" width="15.42578125" style="1" customWidth="1"/>
    <col min="4356" max="4356" width="13.28515625" style="1" customWidth="1"/>
    <col min="4357" max="4357" width="22.85546875" style="1" customWidth="1"/>
    <col min="4358" max="4358" width="14.140625" style="1" customWidth="1"/>
    <col min="4359" max="4359" width="11.42578125" style="1"/>
    <col min="4360" max="4360" width="17.42578125" style="1" customWidth="1"/>
    <col min="4361" max="4608" width="11.42578125" style="1"/>
    <col min="4609" max="4609" width="24.42578125" style="1" customWidth="1"/>
    <col min="4610" max="4610" width="16.42578125" style="1" customWidth="1"/>
    <col min="4611" max="4611" width="15.42578125" style="1" customWidth="1"/>
    <col min="4612" max="4612" width="13.28515625" style="1" customWidth="1"/>
    <col min="4613" max="4613" width="22.85546875" style="1" customWidth="1"/>
    <col min="4614" max="4614" width="14.140625" style="1" customWidth="1"/>
    <col min="4615" max="4615" width="11.42578125" style="1"/>
    <col min="4616" max="4616" width="17.42578125" style="1" customWidth="1"/>
    <col min="4617" max="4864" width="11.42578125" style="1"/>
    <col min="4865" max="4865" width="24.42578125" style="1" customWidth="1"/>
    <col min="4866" max="4866" width="16.42578125" style="1" customWidth="1"/>
    <col min="4867" max="4867" width="15.42578125" style="1" customWidth="1"/>
    <col min="4868" max="4868" width="13.28515625" style="1" customWidth="1"/>
    <col min="4869" max="4869" width="22.85546875" style="1" customWidth="1"/>
    <col min="4870" max="4870" width="14.140625" style="1" customWidth="1"/>
    <col min="4871" max="4871" width="11.42578125" style="1"/>
    <col min="4872" max="4872" width="17.42578125" style="1" customWidth="1"/>
    <col min="4873" max="5120" width="11.42578125" style="1"/>
    <col min="5121" max="5121" width="24.42578125" style="1" customWidth="1"/>
    <col min="5122" max="5122" width="16.42578125" style="1" customWidth="1"/>
    <col min="5123" max="5123" width="15.42578125" style="1" customWidth="1"/>
    <col min="5124" max="5124" width="13.28515625" style="1" customWidth="1"/>
    <col min="5125" max="5125" width="22.85546875" style="1" customWidth="1"/>
    <col min="5126" max="5126" width="14.140625" style="1" customWidth="1"/>
    <col min="5127" max="5127" width="11.42578125" style="1"/>
    <col min="5128" max="5128" width="17.42578125" style="1" customWidth="1"/>
    <col min="5129" max="5376" width="11.42578125" style="1"/>
    <col min="5377" max="5377" width="24.42578125" style="1" customWidth="1"/>
    <col min="5378" max="5378" width="16.42578125" style="1" customWidth="1"/>
    <col min="5379" max="5379" width="15.42578125" style="1" customWidth="1"/>
    <col min="5380" max="5380" width="13.28515625" style="1" customWidth="1"/>
    <col min="5381" max="5381" width="22.85546875" style="1" customWidth="1"/>
    <col min="5382" max="5382" width="14.140625" style="1" customWidth="1"/>
    <col min="5383" max="5383" width="11.42578125" style="1"/>
    <col min="5384" max="5384" width="17.42578125" style="1" customWidth="1"/>
    <col min="5385" max="5632" width="11.42578125" style="1"/>
    <col min="5633" max="5633" width="24.42578125" style="1" customWidth="1"/>
    <col min="5634" max="5634" width="16.42578125" style="1" customWidth="1"/>
    <col min="5635" max="5635" width="15.42578125" style="1" customWidth="1"/>
    <col min="5636" max="5636" width="13.28515625" style="1" customWidth="1"/>
    <col min="5637" max="5637" width="22.85546875" style="1" customWidth="1"/>
    <col min="5638" max="5638" width="14.140625" style="1" customWidth="1"/>
    <col min="5639" max="5639" width="11.42578125" style="1"/>
    <col min="5640" max="5640" width="17.42578125" style="1" customWidth="1"/>
    <col min="5641" max="5888" width="11.42578125" style="1"/>
    <col min="5889" max="5889" width="24.42578125" style="1" customWidth="1"/>
    <col min="5890" max="5890" width="16.42578125" style="1" customWidth="1"/>
    <col min="5891" max="5891" width="15.42578125" style="1" customWidth="1"/>
    <col min="5892" max="5892" width="13.28515625" style="1" customWidth="1"/>
    <col min="5893" max="5893" width="22.85546875" style="1" customWidth="1"/>
    <col min="5894" max="5894" width="14.140625" style="1" customWidth="1"/>
    <col min="5895" max="5895" width="11.42578125" style="1"/>
    <col min="5896" max="5896" width="17.42578125" style="1" customWidth="1"/>
    <col min="5897" max="6144" width="11.42578125" style="1"/>
    <col min="6145" max="6145" width="24.42578125" style="1" customWidth="1"/>
    <col min="6146" max="6146" width="16.42578125" style="1" customWidth="1"/>
    <col min="6147" max="6147" width="15.42578125" style="1" customWidth="1"/>
    <col min="6148" max="6148" width="13.28515625" style="1" customWidth="1"/>
    <col min="6149" max="6149" width="22.85546875" style="1" customWidth="1"/>
    <col min="6150" max="6150" width="14.140625" style="1" customWidth="1"/>
    <col min="6151" max="6151" width="11.42578125" style="1"/>
    <col min="6152" max="6152" width="17.42578125" style="1" customWidth="1"/>
    <col min="6153" max="6400" width="11.42578125" style="1"/>
    <col min="6401" max="6401" width="24.42578125" style="1" customWidth="1"/>
    <col min="6402" max="6402" width="16.42578125" style="1" customWidth="1"/>
    <col min="6403" max="6403" width="15.42578125" style="1" customWidth="1"/>
    <col min="6404" max="6404" width="13.28515625" style="1" customWidth="1"/>
    <col min="6405" max="6405" width="22.85546875" style="1" customWidth="1"/>
    <col min="6406" max="6406" width="14.140625" style="1" customWidth="1"/>
    <col min="6407" max="6407" width="11.42578125" style="1"/>
    <col min="6408" max="6408" width="17.42578125" style="1" customWidth="1"/>
    <col min="6409" max="6656" width="11.42578125" style="1"/>
    <col min="6657" max="6657" width="24.42578125" style="1" customWidth="1"/>
    <col min="6658" max="6658" width="16.42578125" style="1" customWidth="1"/>
    <col min="6659" max="6659" width="15.42578125" style="1" customWidth="1"/>
    <col min="6660" max="6660" width="13.28515625" style="1" customWidth="1"/>
    <col min="6661" max="6661" width="22.85546875" style="1" customWidth="1"/>
    <col min="6662" max="6662" width="14.140625" style="1" customWidth="1"/>
    <col min="6663" max="6663" width="11.42578125" style="1"/>
    <col min="6664" max="6664" width="17.42578125" style="1" customWidth="1"/>
    <col min="6665" max="6912" width="11.42578125" style="1"/>
    <col min="6913" max="6913" width="24.42578125" style="1" customWidth="1"/>
    <col min="6914" max="6914" width="16.42578125" style="1" customWidth="1"/>
    <col min="6915" max="6915" width="15.42578125" style="1" customWidth="1"/>
    <col min="6916" max="6916" width="13.28515625" style="1" customWidth="1"/>
    <col min="6917" max="6917" width="22.85546875" style="1" customWidth="1"/>
    <col min="6918" max="6918" width="14.140625" style="1" customWidth="1"/>
    <col min="6919" max="6919" width="11.42578125" style="1"/>
    <col min="6920" max="6920" width="17.42578125" style="1" customWidth="1"/>
    <col min="6921" max="7168" width="11.42578125" style="1"/>
    <col min="7169" max="7169" width="24.42578125" style="1" customWidth="1"/>
    <col min="7170" max="7170" width="16.42578125" style="1" customWidth="1"/>
    <col min="7171" max="7171" width="15.42578125" style="1" customWidth="1"/>
    <col min="7172" max="7172" width="13.28515625" style="1" customWidth="1"/>
    <col min="7173" max="7173" width="22.85546875" style="1" customWidth="1"/>
    <col min="7174" max="7174" width="14.140625" style="1" customWidth="1"/>
    <col min="7175" max="7175" width="11.42578125" style="1"/>
    <col min="7176" max="7176" width="17.42578125" style="1" customWidth="1"/>
    <col min="7177" max="7424" width="11.42578125" style="1"/>
    <col min="7425" max="7425" width="24.42578125" style="1" customWidth="1"/>
    <col min="7426" max="7426" width="16.42578125" style="1" customWidth="1"/>
    <col min="7427" max="7427" width="15.42578125" style="1" customWidth="1"/>
    <col min="7428" max="7428" width="13.28515625" style="1" customWidth="1"/>
    <col min="7429" max="7429" width="22.85546875" style="1" customWidth="1"/>
    <col min="7430" max="7430" width="14.140625" style="1" customWidth="1"/>
    <col min="7431" max="7431" width="11.42578125" style="1"/>
    <col min="7432" max="7432" width="17.42578125" style="1" customWidth="1"/>
    <col min="7433" max="7680" width="11.42578125" style="1"/>
    <col min="7681" max="7681" width="24.42578125" style="1" customWidth="1"/>
    <col min="7682" max="7682" width="16.42578125" style="1" customWidth="1"/>
    <col min="7683" max="7683" width="15.42578125" style="1" customWidth="1"/>
    <col min="7684" max="7684" width="13.28515625" style="1" customWidth="1"/>
    <col min="7685" max="7685" width="22.85546875" style="1" customWidth="1"/>
    <col min="7686" max="7686" width="14.140625" style="1" customWidth="1"/>
    <col min="7687" max="7687" width="11.42578125" style="1"/>
    <col min="7688" max="7688" width="17.42578125" style="1" customWidth="1"/>
    <col min="7689" max="7936" width="11.42578125" style="1"/>
    <col min="7937" max="7937" width="24.42578125" style="1" customWidth="1"/>
    <col min="7938" max="7938" width="16.42578125" style="1" customWidth="1"/>
    <col min="7939" max="7939" width="15.42578125" style="1" customWidth="1"/>
    <col min="7940" max="7940" width="13.28515625" style="1" customWidth="1"/>
    <col min="7941" max="7941" width="22.85546875" style="1" customWidth="1"/>
    <col min="7942" max="7942" width="14.140625" style="1" customWidth="1"/>
    <col min="7943" max="7943" width="11.42578125" style="1"/>
    <col min="7944" max="7944" width="17.42578125" style="1" customWidth="1"/>
    <col min="7945" max="8192" width="11.42578125" style="1"/>
    <col min="8193" max="8193" width="24.42578125" style="1" customWidth="1"/>
    <col min="8194" max="8194" width="16.42578125" style="1" customWidth="1"/>
    <col min="8195" max="8195" width="15.42578125" style="1" customWidth="1"/>
    <col min="8196" max="8196" width="13.28515625" style="1" customWidth="1"/>
    <col min="8197" max="8197" width="22.85546875" style="1" customWidth="1"/>
    <col min="8198" max="8198" width="14.140625" style="1" customWidth="1"/>
    <col min="8199" max="8199" width="11.42578125" style="1"/>
    <col min="8200" max="8200" width="17.42578125" style="1" customWidth="1"/>
    <col min="8201" max="8448" width="11.42578125" style="1"/>
    <col min="8449" max="8449" width="24.42578125" style="1" customWidth="1"/>
    <col min="8450" max="8450" width="16.42578125" style="1" customWidth="1"/>
    <col min="8451" max="8451" width="15.42578125" style="1" customWidth="1"/>
    <col min="8452" max="8452" width="13.28515625" style="1" customWidth="1"/>
    <col min="8453" max="8453" width="22.85546875" style="1" customWidth="1"/>
    <col min="8454" max="8454" width="14.140625" style="1" customWidth="1"/>
    <col min="8455" max="8455" width="11.42578125" style="1"/>
    <col min="8456" max="8456" width="17.42578125" style="1" customWidth="1"/>
    <col min="8457" max="8704" width="11.42578125" style="1"/>
    <col min="8705" max="8705" width="24.42578125" style="1" customWidth="1"/>
    <col min="8706" max="8706" width="16.42578125" style="1" customWidth="1"/>
    <col min="8707" max="8707" width="15.42578125" style="1" customWidth="1"/>
    <col min="8708" max="8708" width="13.28515625" style="1" customWidth="1"/>
    <col min="8709" max="8709" width="22.85546875" style="1" customWidth="1"/>
    <col min="8710" max="8710" width="14.140625" style="1" customWidth="1"/>
    <col min="8711" max="8711" width="11.42578125" style="1"/>
    <col min="8712" max="8712" width="17.42578125" style="1" customWidth="1"/>
    <col min="8713" max="8960" width="11.42578125" style="1"/>
    <col min="8961" max="8961" width="24.42578125" style="1" customWidth="1"/>
    <col min="8962" max="8962" width="16.42578125" style="1" customWidth="1"/>
    <col min="8963" max="8963" width="15.42578125" style="1" customWidth="1"/>
    <col min="8964" max="8964" width="13.28515625" style="1" customWidth="1"/>
    <col min="8965" max="8965" width="22.85546875" style="1" customWidth="1"/>
    <col min="8966" max="8966" width="14.140625" style="1" customWidth="1"/>
    <col min="8967" max="8967" width="11.42578125" style="1"/>
    <col min="8968" max="8968" width="17.42578125" style="1" customWidth="1"/>
    <col min="8969" max="9216" width="11.42578125" style="1"/>
    <col min="9217" max="9217" width="24.42578125" style="1" customWidth="1"/>
    <col min="9218" max="9218" width="16.42578125" style="1" customWidth="1"/>
    <col min="9219" max="9219" width="15.42578125" style="1" customWidth="1"/>
    <col min="9220" max="9220" width="13.28515625" style="1" customWidth="1"/>
    <col min="9221" max="9221" width="22.85546875" style="1" customWidth="1"/>
    <col min="9222" max="9222" width="14.140625" style="1" customWidth="1"/>
    <col min="9223" max="9223" width="11.42578125" style="1"/>
    <col min="9224" max="9224" width="17.42578125" style="1" customWidth="1"/>
    <col min="9225" max="9472" width="11.42578125" style="1"/>
    <col min="9473" max="9473" width="24.42578125" style="1" customWidth="1"/>
    <col min="9474" max="9474" width="16.42578125" style="1" customWidth="1"/>
    <col min="9475" max="9475" width="15.42578125" style="1" customWidth="1"/>
    <col min="9476" max="9476" width="13.28515625" style="1" customWidth="1"/>
    <col min="9477" max="9477" width="22.85546875" style="1" customWidth="1"/>
    <col min="9478" max="9478" width="14.140625" style="1" customWidth="1"/>
    <col min="9479" max="9479" width="11.42578125" style="1"/>
    <col min="9480" max="9480" width="17.42578125" style="1" customWidth="1"/>
    <col min="9481" max="9728" width="11.42578125" style="1"/>
    <col min="9729" max="9729" width="24.42578125" style="1" customWidth="1"/>
    <col min="9730" max="9730" width="16.42578125" style="1" customWidth="1"/>
    <col min="9731" max="9731" width="15.42578125" style="1" customWidth="1"/>
    <col min="9732" max="9732" width="13.28515625" style="1" customWidth="1"/>
    <col min="9733" max="9733" width="22.85546875" style="1" customWidth="1"/>
    <col min="9734" max="9734" width="14.140625" style="1" customWidth="1"/>
    <col min="9735" max="9735" width="11.42578125" style="1"/>
    <col min="9736" max="9736" width="17.42578125" style="1" customWidth="1"/>
    <col min="9737" max="9984" width="11.42578125" style="1"/>
    <col min="9985" max="9985" width="24.42578125" style="1" customWidth="1"/>
    <col min="9986" max="9986" width="16.42578125" style="1" customWidth="1"/>
    <col min="9987" max="9987" width="15.42578125" style="1" customWidth="1"/>
    <col min="9988" max="9988" width="13.28515625" style="1" customWidth="1"/>
    <col min="9989" max="9989" width="22.85546875" style="1" customWidth="1"/>
    <col min="9990" max="9990" width="14.140625" style="1" customWidth="1"/>
    <col min="9991" max="9991" width="11.42578125" style="1"/>
    <col min="9992" max="9992" width="17.42578125" style="1" customWidth="1"/>
    <col min="9993" max="10240" width="11.42578125" style="1"/>
    <col min="10241" max="10241" width="24.42578125" style="1" customWidth="1"/>
    <col min="10242" max="10242" width="16.42578125" style="1" customWidth="1"/>
    <col min="10243" max="10243" width="15.42578125" style="1" customWidth="1"/>
    <col min="10244" max="10244" width="13.28515625" style="1" customWidth="1"/>
    <col min="10245" max="10245" width="22.85546875" style="1" customWidth="1"/>
    <col min="10246" max="10246" width="14.140625" style="1" customWidth="1"/>
    <col min="10247" max="10247" width="11.42578125" style="1"/>
    <col min="10248" max="10248" width="17.42578125" style="1" customWidth="1"/>
    <col min="10249" max="10496" width="11.42578125" style="1"/>
    <col min="10497" max="10497" width="24.42578125" style="1" customWidth="1"/>
    <col min="10498" max="10498" width="16.42578125" style="1" customWidth="1"/>
    <col min="10499" max="10499" width="15.42578125" style="1" customWidth="1"/>
    <col min="10500" max="10500" width="13.28515625" style="1" customWidth="1"/>
    <col min="10501" max="10501" width="22.85546875" style="1" customWidth="1"/>
    <col min="10502" max="10502" width="14.140625" style="1" customWidth="1"/>
    <col min="10503" max="10503" width="11.42578125" style="1"/>
    <col min="10504" max="10504" width="17.42578125" style="1" customWidth="1"/>
    <col min="10505" max="10752" width="11.42578125" style="1"/>
    <col min="10753" max="10753" width="24.42578125" style="1" customWidth="1"/>
    <col min="10754" max="10754" width="16.42578125" style="1" customWidth="1"/>
    <col min="10755" max="10755" width="15.42578125" style="1" customWidth="1"/>
    <col min="10756" max="10756" width="13.28515625" style="1" customWidth="1"/>
    <col min="10757" max="10757" width="22.85546875" style="1" customWidth="1"/>
    <col min="10758" max="10758" width="14.140625" style="1" customWidth="1"/>
    <col min="10759" max="10759" width="11.42578125" style="1"/>
    <col min="10760" max="10760" width="17.42578125" style="1" customWidth="1"/>
    <col min="10761" max="11008" width="11.42578125" style="1"/>
    <col min="11009" max="11009" width="24.42578125" style="1" customWidth="1"/>
    <col min="11010" max="11010" width="16.42578125" style="1" customWidth="1"/>
    <col min="11011" max="11011" width="15.42578125" style="1" customWidth="1"/>
    <col min="11012" max="11012" width="13.28515625" style="1" customWidth="1"/>
    <col min="11013" max="11013" width="22.85546875" style="1" customWidth="1"/>
    <col min="11014" max="11014" width="14.140625" style="1" customWidth="1"/>
    <col min="11015" max="11015" width="11.42578125" style="1"/>
    <col min="11016" max="11016" width="17.42578125" style="1" customWidth="1"/>
    <col min="11017" max="11264" width="11.42578125" style="1"/>
    <col min="11265" max="11265" width="24.42578125" style="1" customWidth="1"/>
    <col min="11266" max="11266" width="16.42578125" style="1" customWidth="1"/>
    <col min="11267" max="11267" width="15.42578125" style="1" customWidth="1"/>
    <col min="11268" max="11268" width="13.28515625" style="1" customWidth="1"/>
    <col min="11269" max="11269" width="22.85546875" style="1" customWidth="1"/>
    <col min="11270" max="11270" width="14.140625" style="1" customWidth="1"/>
    <col min="11271" max="11271" width="11.42578125" style="1"/>
    <col min="11272" max="11272" width="17.42578125" style="1" customWidth="1"/>
    <col min="11273" max="11520" width="11.42578125" style="1"/>
    <col min="11521" max="11521" width="24.42578125" style="1" customWidth="1"/>
    <col min="11522" max="11522" width="16.42578125" style="1" customWidth="1"/>
    <col min="11523" max="11523" width="15.42578125" style="1" customWidth="1"/>
    <col min="11524" max="11524" width="13.28515625" style="1" customWidth="1"/>
    <col min="11525" max="11525" width="22.85546875" style="1" customWidth="1"/>
    <col min="11526" max="11526" width="14.140625" style="1" customWidth="1"/>
    <col min="11527" max="11527" width="11.42578125" style="1"/>
    <col min="11528" max="11528" width="17.42578125" style="1" customWidth="1"/>
    <col min="11529" max="11776" width="11.42578125" style="1"/>
    <col min="11777" max="11777" width="24.42578125" style="1" customWidth="1"/>
    <col min="11778" max="11778" width="16.42578125" style="1" customWidth="1"/>
    <col min="11779" max="11779" width="15.42578125" style="1" customWidth="1"/>
    <col min="11780" max="11780" width="13.28515625" style="1" customWidth="1"/>
    <col min="11781" max="11781" width="22.85546875" style="1" customWidth="1"/>
    <col min="11782" max="11782" width="14.140625" style="1" customWidth="1"/>
    <col min="11783" max="11783" width="11.42578125" style="1"/>
    <col min="11784" max="11784" width="17.42578125" style="1" customWidth="1"/>
    <col min="11785" max="12032" width="11.42578125" style="1"/>
    <col min="12033" max="12033" width="24.42578125" style="1" customWidth="1"/>
    <col min="12034" max="12034" width="16.42578125" style="1" customWidth="1"/>
    <col min="12035" max="12035" width="15.42578125" style="1" customWidth="1"/>
    <col min="12036" max="12036" width="13.28515625" style="1" customWidth="1"/>
    <col min="12037" max="12037" width="22.85546875" style="1" customWidth="1"/>
    <col min="12038" max="12038" width="14.140625" style="1" customWidth="1"/>
    <col min="12039" max="12039" width="11.42578125" style="1"/>
    <col min="12040" max="12040" width="17.42578125" style="1" customWidth="1"/>
    <col min="12041" max="12288" width="11.42578125" style="1"/>
    <col min="12289" max="12289" width="24.42578125" style="1" customWidth="1"/>
    <col min="12290" max="12290" width="16.42578125" style="1" customWidth="1"/>
    <col min="12291" max="12291" width="15.42578125" style="1" customWidth="1"/>
    <col min="12292" max="12292" width="13.28515625" style="1" customWidth="1"/>
    <col min="12293" max="12293" width="22.85546875" style="1" customWidth="1"/>
    <col min="12294" max="12294" width="14.140625" style="1" customWidth="1"/>
    <col min="12295" max="12295" width="11.42578125" style="1"/>
    <col min="12296" max="12296" width="17.42578125" style="1" customWidth="1"/>
    <col min="12297" max="12544" width="11.42578125" style="1"/>
    <col min="12545" max="12545" width="24.42578125" style="1" customWidth="1"/>
    <col min="12546" max="12546" width="16.42578125" style="1" customWidth="1"/>
    <col min="12547" max="12547" width="15.42578125" style="1" customWidth="1"/>
    <col min="12548" max="12548" width="13.28515625" style="1" customWidth="1"/>
    <col min="12549" max="12549" width="22.85546875" style="1" customWidth="1"/>
    <col min="12550" max="12550" width="14.140625" style="1" customWidth="1"/>
    <col min="12551" max="12551" width="11.42578125" style="1"/>
    <col min="12552" max="12552" width="17.42578125" style="1" customWidth="1"/>
    <col min="12553" max="12800" width="11.42578125" style="1"/>
    <col min="12801" max="12801" width="24.42578125" style="1" customWidth="1"/>
    <col min="12802" max="12802" width="16.42578125" style="1" customWidth="1"/>
    <col min="12803" max="12803" width="15.42578125" style="1" customWidth="1"/>
    <col min="12804" max="12804" width="13.28515625" style="1" customWidth="1"/>
    <col min="12805" max="12805" width="22.85546875" style="1" customWidth="1"/>
    <col min="12806" max="12806" width="14.140625" style="1" customWidth="1"/>
    <col min="12807" max="12807" width="11.42578125" style="1"/>
    <col min="12808" max="12808" width="17.42578125" style="1" customWidth="1"/>
    <col min="12809" max="13056" width="11.42578125" style="1"/>
    <col min="13057" max="13057" width="24.42578125" style="1" customWidth="1"/>
    <col min="13058" max="13058" width="16.42578125" style="1" customWidth="1"/>
    <col min="13059" max="13059" width="15.42578125" style="1" customWidth="1"/>
    <col min="13060" max="13060" width="13.28515625" style="1" customWidth="1"/>
    <col min="13061" max="13061" width="22.85546875" style="1" customWidth="1"/>
    <col min="13062" max="13062" width="14.140625" style="1" customWidth="1"/>
    <col min="13063" max="13063" width="11.42578125" style="1"/>
    <col min="13064" max="13064" width="17.42578125" style="1" customWidth="1"/>
    <col min="13065" max="13312" width="11.42578125" style="1"/>
    <col min="13313" max="13313" width="24.42578125" style="1" customWidth="1"/>
    <col min="13314" max="13314" width="16.42578125" style="1" customWidth="1"/>
    <col min="13315" max="13315" width="15.42578125" style="1" customWidth="1"/>
    <col min="13316" max="13316" width="13.28515625" style="1" customWidth="1"/>
    <col min="13317" max="13317" width="22.85546875" style="1" customWidth="1"/>
    <col min="13318" max="13318" width="14.140625" style="1" customWidth="1"/>
    <col min="13319" max="13319" width="11.42578125" style="1"/>
    <col min="13320" max="13320" width="17.42578125" style="1" customWidth="1"/>
    <col min="13321" max="13568" width="11.42578125" style="1"/>
    <col min="13569" max="13569" width="24.42578125" style="1" customWidth="1"/>
    <col min="13570" max="13570" width="16.42578125" style="1" customWidth="1"/>
    <col min="13571" max="13571" width="15.42578125" style="1" customWidth="1"/>
    <col min="13572" max="13572" width="13.28515625" style="1" customWidth="1"/>
    <col min="13573" max="13573" width="22.85546875" style="1" customWidth="1"/>
    <col min="13574" max="13574" width="14.140625" style="1" customWidth="1"/>
    <col min="13575" max="13575" width="11.42578125" style="1"/>
    <col min="13576" max="13576" width="17.42578125" style="1" customWidth="1"/>
    <col min="13577" max="13824" width="11.42578125" style="1"/>
    <col min="13825" max="13825" width="24.42578125" style="1" customWidth="1"/>
    <col min="13826" max="13826" width="16.42578125" style="1" customWidth="1"/>
    <col min="13827" max="13827" width="15.42578125" style="1" customWidth="1"/>
    <col min="13828" max="13828" width="13.28515625" style="1" customWidth="1"/>
    <col min="13829" max="13829" width="22.85546875" style="1" customWidth="1"/>
    <col min="13830" max="13830" width="14.140625" style="1" customWidth="1"/>
    <col min="13831" max="13831" width="11.42578125" style="1"/>
    <col min="13832" max="13832" width="17.42578125" style="1" customWidth="1"/>
    <col min="13833" max="14080" width="11.42578125" style="1"/>
    <col min="14081" max="14081" width="24.42578125" style="1" customWidth="1"/>
    <col min="14082" max="14082" width="16.42578125" style="1" customWidth="1"/>
    <col min="14083" max="14083" width="15.42578125" style="1" customWidth="1"/>
    <col min="14084" max="14084" width="13.28515625" style="1" customWidth="1"/>
    <col min="14085" max="14085" width="22.85546875" style="1" customWidth="1"/>
    <col min="14086" max="14086" width="14.140625" style="1" customWidth="1"/>
    <col min="14087" max="14087" width="11.42578125" style="1"/>
    <col min="14088" max="14088" width="17.42578125" style="1" customWidth="1"/>
    <col min="14089" max="14336" width="11.42578125" style="1"/>
    <col min="14337" max="14337" width="24.42578125" style="1" customWidth="1"/>
    <col min="14338" max="14338" width="16.42578125" style="1" customWidth="1"/>
    <col min="14339" max="14339" width="15.42578125" style="1" customWidth="1"/>
    <col min="14340" max="14340" width="13.28515625" style="1" customWidth="1"/>
    <col min="14341" max="14341" width="22.85546875" style="1" customWidth="1"/>
    <col min="14342" max="14342" width="14.140625" style="1" customWidth="1"/>
    <col min="14343" max="14343" width="11.42578125" style="1"/>
    <col min="14344" max="14344" width="17.42578125" style="1" customWidth="1"/>
    <col min="14345" max="14592" width="11.42578125" style="1"/>
    <col min="14593" max="14593" width="24.42578125" style="1" customWidth="1"/>
    <col min="14594" max="14594" width="16.42578125" style="1" customWidth="1"/>
    <col min="14595" max="14595" width="15.42578125" style="1" customWidth="1"/>
    <col min="14596" max="14596" width="13.28515625" style="1" customWidth="1"/>
    <col min="14597" max="14597" width="22.85546875" style="1" customWidth="1"/>
    <col min="14598" max="14598" width="14.140625" style="1" customWidth="1"/>
    <col min="14599" max="14599" width="11.42578125" style="1"/>
    <col min="14600" max="14600" width="17.42578125" style="1" customWidth="1"/>
    <col min="14601" max="14848" width="11.42578125" style="1"/>
    <col min="14849" max="14849" width="24.42578125" style="1" customWidth="1"/>
    <col min="14850" max="14850" width="16.42578125" style="1" customWidth="1"/>
    <col min="14851" max="14851" width="15.42578125" style="1" customWidth="1"/>
    <col min="14852" max="14852" width="13.28515625" style="1" customWidth="1"/>
    <col min="14853" max="14853" width="22.85546875" style="1" customWidth="1"/>
    <col min="14854" max="14854" width="14.140625" style="1" customWidth="1"/>
    <col min="14855" max="14855" width="11.42578125" style="1"/>
    <col min="14856" max="14856" width="17.42578125" style="1" customWidth="1"/>
    <col min="14857" max="15104" width="11.42578125" style="1"/>
    <col min="15105" max="15105" width="24.42578125" style="1" customWidth="1"/>
    <col min="15106" max="15106" width="16.42578125" style="1" customWidth="1"/>
    <col min="15107" max="15107" width="15.42578125" style="1" customWidth="1"/>
    <col min="15108" max="15108" width="13.28515625" style="1" customWidth="1"/>
    <col min="15109" max="15109" width="22.85546875" style="1" customWidth="1"/>
    <col min="15110" max="15110" width="14.140625" style="1" customWidth="1"/>
    <col min="15111" max="15111" width="11.42578125" style="1"/>
    <col min="15112" max="15112" width="17.42578125" style="1" customWidth="1"/>
    <col min="15113" max="15360" width="11.42578125" style="1"/>
    <col min="15361" max="15361" width="24.42578125" style="1" customWidth="1"/>
    <col min="15362" max="15362" width="16.42578125" style="1" customWidth="1"/>
    <col min="15363" max="15363" width="15.42578125" style="1" customWidth="1"/>
    <col min="15364" max="15364" width="13.28515625" style="1" customWidth="1"/>
    <col min="15365" max="15365" width="22.85546875" style="1" customWidth="1"/>
    <col min="15366" max="15366" width="14.140625" style="1" customWidth="1"/>
    <col min="15367" max="15367" width="11.42578125" style="1"/>
    <col min="15368" max="15368" width="17.42578125" style="1" customWidth="1"/>
    <col min="15369" max="15616" width="11.42578125" style="1"/>
    <col min="15617" max="15617" width="24.42578125" style="1" customWidth="1"/>
    <col min="15618" max="15618" width="16.42578125" style="1" customWidth="1"/>
    <col min="15619" max="15619" width="15.42578125" style="1" customWidth="1"/>
    <col min="15620" max="15620" width="13.28515625" style="1" customWidth="1"/>
    <col min="15621" max="15621" width="22.85546875" style="1" customWidth="1"/>
    <col min="15622" max="15622" width="14.140625" style="1" customWidth="1"/>
    <col min="15623" max="15623" width="11.42578125" style="1"/>
    <col min="15624" max="15624" width="17.42578125" style="1" customWidth="1"/>
    <col min="15625" max="15872" width="11.42578125" style="1"/>
    <col min="15873" max="15873" width="24.42578125" style="1" customWidth="1"/>
    <col min="15874" max="15874" width="16.42578125" style="1" customWidth="1"/>
    <col min="15875" max="15875" width="15.42578125" style="1" customWidth="1"/>
    <col min="15876" max="15876" width="13.28515625" style="1" customWidth="1"/>
    <col min="15877" max="15877" width="22.85546875" style="1" customWidth="1"/>
    <col min="15878" max="15878" width="14.140625" style="1" customWidth="1"/>
    <col min="15879" max="15879" width="11.42578125" style="1"/>
    <col min="15880" max="15880" width="17.42578125" style="1" customWidth="1"/>
    <col min="15881" max="16128" width="11.42578125" style="1"/>
    <col min="16129" max="16129" width="24.42578125" style="1" customWidth="1"/>
    <col min="16130" max="16130" width="16.42578125" style="1" customWidth="1"/>
    <col min="16131" max="16131" width="15.42578125" style="1" customWidth="1"/>
    <col min="16132" max="16132" width="13.28515625" style="1" customWidth="1"/>
    <col min="16133" max="16133" width="22.85546875" style="1" customWidth="1"/>
    <col min="16134" max="16134" width="14.140625" style="1" customWidth="1"/>
    <col min="16135" max="16135" width="11.42578125" style="1"/>
    <col min="16136" max="16136" width="17.42578125" style="1" customWidth="1"/>
    <col min="16137" max="16384" width="11.42578125" style="1"/>
  </cols>
  <sheetData>
    <row r="1" spans="1:10" ht="13.5" thickBot="1" x14ac:dyDescent="0.25"/>
    <row r="2" spans="1:10" ht="16.5" thickBot="1" x14ac:dyDescent="0.25">
      <c r="A2" s="192" t="s">
        <v>137</v>
      </c>
      <c r="B2" s="193"/>
      <c r="C2" s="193"/>
      <c r="D2" s="193"/>
      <c r="E2" s="193"/>
      <c r="F2" s="193"/>
      <c r="G2" s="193"/>
      <c r="H2" s="193"/>
      <c r="I2" s="194"/>
    </row>
    <row r="3" spans="1:10" ht="8.25" customHeight="1" x14ac:dyDescent="0.2"/>
    <row r="4" spans="1:10" ht="15" x14ac:dyDescent="0.25">
      <c r="A4" s="195" t="s">
        <v>138</v>
      </c>
    </row>
    <row r="5" spans="1:10" ht="15" x14ac:dyDescent="0.25">
      <c r="A5" s="196" t="s">
        <v>139</v>
      </c>
    </row>
    <row r="6" spans="1:10" ht="25.5" x14ac:dyDescent="0.2">
      <c r="B6" s="197" t="s">
        <v>140</v>
      </c>
      <c r="F6" s="198" t="s">
        <v>141</v>
      </c>
      <c r="G6" s="199" t="s">
        <v>142</v>
      </c>
    </row>
    <row r="7" spans="1:10" x14ac:dyDescent="0.2">
      <c r="A7" s="1">
        <v>1</v>
      </c>
      <c r="B7" s="200">
        <v>11528</v>
      </c>
      <c r="F7" s="201">
        <v>0.06</v>
      </c>
      <c r="G7" s="200">
        <v>1440</v>
      </c>
    </row>
    <row r="8" spans="1:10" x14ac:dyDescent="0.2">
      <c r="A8" s="1">
        <v>2</v>
      </c>
      <c r="B8" s="200">
        <v>4086</v>
      </c>
      <c r="F8" s="85"/>
      <c r="G8" s="202" t="s">
        <v>143</v>
      </c>
      <c r="H8" s="203">
        <f>G7*F7</f>
        <v>86.399999999999991</v>
      </c>
      <c r="I8" s="204" t="str">
        <f>G6</f>
        <v>días</v>
      </c>
    </row>
    <row r="9" spans="1:10" x14ac:dyDescent="0.2">
      <c r="A9" s="1">
        <v>3</v>
      </c>
      <c r="B9" s="200">
        <v>5238</v>
      </c>
    </row>
    <row r="10" spans="1:10" ht="38.25" x14ac:dyDescent="0.2">
      <c r="D10" s="205" t="s">
        <v>140</v>
      </c>
      <c r="E10" s="206" t="s">
        <v>144</v>
      </c>
      <c r="F10" s="2"/>
      <c r="G10" s="5"/>
      <c r="H10" s="207" t="s">
        <v>145</v>
      </c>
      <c r="I10" s="2"/>
    </row>
    <row r="11" spans="1:10" x14ac:dyDescent="0.2">
      <c r="C11" s="10" t="s">
        <v>146</v>
      </c>
      <c r="D11" s="208">
        <f>B7</f>
        <v>11528</v>
      </c>
      <c r="E11" s="209">
        <f>H8</f>
        <v>86.399999999999991</v>
      </c>
      <c r="F11" s="2" t="str">
        <f>G6</f>
        <v>días</v>
      </c>
      <c r="H11" s="208">
        <f>G7-E11</f>
        <v>1353.6</v>
      </c>
      <c r="I11" s="210" t="str">
        <f>G6</f>
        <v>días</v>
      </c>
    </row>
    <row r="12" spans="1:10" x14ac:dyDescent="0.2">
      <c r="B12" s="1" t="s">
        <v>147</v>
      </c>
      <c r="C12" s="211" t="s">
        <v>148</v>
      </c>
      <c r="D12" s="208">
        <f>B8</f>
        <v>4086</v>
      </c>
      <c r="E12" s="212">
        <f>D12*E11/D11</f>
        <v>30.623733518390004</v>
      </c>
      <c r="F12" s="2" t="str">
        <f>G6</f>
        <v>días</v>
      </c>
      <c r="H12" s="208">
        <f>G7-E12</f>
        <v>1409.3762664816099</v>
      </c>
      <c r="I12" s="210" t="str">
        <f>G6</f>
        <v>días</v>
      </c>
    </row>
    <row r="13" spans="1:10" x14ac:dyDescent="0.2">
      <c r="B13" s="1" t="s">
        <v>149</v>
      </c>
      <c r="C13" s="211" t="s">
        <v>150</v>
      </c>
      <c r="D13" s="208">
        <f>B9</f>
        <v>5238</v>
      </c>
      <c r="E13" s="212">
        <f>D13*E11/D11</f>
        <v>39.257737682165157</v>
      </c>
      <c r="F13" s="2" t="str">
        <f>G6</f>
        <v>días</v>
      </c>
      <c r="H13" s="208">
        <f>G7-E13</f>
        <v>1400.742262317835</v>
      </c>
      <c r="I13" s="213" t="str">
        <f>G6</f>
        <v>días</v>
      </c>
    </row>
    <row r="14" spans="1:10" x14ac:dyDescent="0.2">
      <c r="I14" s="6"/>
    </row>
    <row r="15" spans="1:10" x14ac:dyDescent="0.2">
      <c r="E15" s="214" t="s">
        <v>151</v>
      </c>
      <c r="F15" s="215">
        <f>E13-E12</f>
        <v>8.6340041637751526</v>
      </c>
      <c r="G15" s="216" t="str">
        <f>F12</f>
        <v>días</v>
      </c>
      <c r="H15" s="216" t="s">
        <v>152</v>
      </c>
      <c r="I15" s="217">
        <f>G7</f>
        <v>1440</v>
      </c>
      <c r="J15" s="218" t="str">
        <f>G6</f>
        <v>días</v>
      </c>
    </row>
    <row r="16" spans="1:10" x14ac:dyDescent="0.2">
      <c r="E16" s="219"/>
      <c r="F16" s="220">
        <f>F15</f>
        <v>8.6340041637751526</v>
      </c>
      <c r="G16" s="221" t="s">
        <v>142</v>
      </c>
      <c r="H16" s="222" t="s">
        <v>153</v>
      </c>
      <c r="I16" s="223">
        <f>G7</f>
        <v>1440</v>
      </c>
      <c r="J16" s="224" t="str">
        <f>G6</f>
        <v>días</v>
      </c>
    </row>
    <row r="17" spans="1:11" ht="13.5" thickBot="1" x14ac:dyDescent="0.25"/>
    <row r="18" spans="1:11" ht="15.75" thickBot="1" x14ac:dyDescent="0.25">
      <c r="A18" s="301" t="s">
        <v>154</v>
      </c>
      <c r="B18" s="302"/>
      <c r="C18" s="302"/>
      <c r="D18" s="302"/>
      <c r="E18" s="302"/>
      <c r="F18" s="303"/>
      <c r="G18" s="180"/>
      <c r="H18" s="180"/>
      <c r="I18" s="225"/>
      <c r="J18" s="180"/>
    </row>
    <row r="19" spans="1:11" x14ac:dyDescent="0.2">
      <c r="A19" s="226"/>
      <c r="B19" s="227" t="str">
        <f>C12</f>
        <v>Dapaglifozina</v>
      </c>
      <c r="C19" s="227" t="str">
        <f>C13</f>
        <v>Placebo</v>
      </c>
      <c r="D19" s="228"/>
      <c r="E19" s="228"/>
      <c r="F19" s="228"/>
      <c r="G19" s="180"/>
      <c r="H19" s="228"/>
      <c r="I19" s="228"/>
      <c r="J19" s="228"/>
      <c r="K19" s="229"/>
    </row>
    <row r="20" spans="1:11" ht="25.5" x14ac:dyDescent="0.2">
      <c r="A20" s="230" t="s">
        <v>155</v>
      </c>
      <c r="B20" s="231" t="s">
        <v>156</v>
      </c>
      <c r="C20" s="232" t="s">
        <v>156</v>
      </c>
      <c r="D20" s="231" t="s">
        <v>157</v>
      </c>
      <c r="E20" s="228"/>
      <c r="F20" s="231" t="s">
        <v>157</v>
      </c>
      <c r="G20" s="180"/>
      <c r="H20" s="180"/>
      <c r="I20" s="225"/>
      <c r="J20" s="180"/>
    </row>
    <row r="21" spans="1:11" x14ac:dyDescent="0.2">
      <c r="A21" s="233" t="str">
        <f>CONCATENATE(G7," ",G6)</f>
        <v>1440 días</v>
      </c>
      <c r="B21" s="234" t="str">
        <f>F12</f>
        <v>días</v>
      </c>
      <c r="C21" s="235" t="str">
        <f>F12</f>
        <v>días</v>
      </c>
      <c r="D21" s="234" t="str">
        <f>G15</f>
        <v>días</v>
      </c>
      <c r="E21" s="180"/>
      <c r="F21" s="234" t="str">
        <f>G16</f>
        <v>días</v>
      </c>
      <c r="G21" s="180"/>
      <c r="H21" s="180"/>
      <c r="I21" s="180"/>
      <c r="J21" s="180"/>
    </row>
    <row r="22" spans="1:11" s="7" customFormat="1" x14ac:dyDescent="0.2">
      <c r="A22" s="236"/>
      <c r="B22" s="228"/>
      <c r="C22" s="228"/>
      <c r="D22" s="228"/>
      <c r="E22" s="237"/>
      <c r="F22" s="228"/>
      <c r="G22" s="237"/>
      <c r="H22" s="237"/>
      <c r="I22" s="237"/>
      <c r="J22" s="237"/>
    </row>
    <row r="23" spans="1:11" ht="39" customHeight="1" x14ac:dyDescent="0.25">
      <c r="A23" s="238" t="s">
        <v>74</v>
      </c>
      <c r="B23" s="239">
        <f>E12</f>
        <v>30.623733518390004</v>
      </c>
      <c r="C23" s="239">
        <f>E13</f>
        <v>39.257737682165157</v>
      </c>
      <c r="D23" s="240">
        <f>F15</f>
        <v>8.6340041637751526</v>
      </c>
      <c r="E23" s="241"/>
      <c r="F23" s="240">
        <f>F16</f>
        <v>8.6340041637751526</v>
      </c>
      <c r="G23" s="180"/>
      <c r="H23" s="180"/>
      <c r="I23" s="180"/>
      <c r="J23" s="180"/>
    </row>
    <row r="24" spans="1:11" ht="8.25" customHeight="1" x14ac:dyDescent="0.2">
      <c r="A24" s="242"/>
      <c r="B24" s="243"/>
      <c r="C24" s="243"/>
      <c r="D24" s="243"/>
      <c r="E24" s="180"/>
      <c r="F24" s="244"/>
      <c r="G24" s="180"/>
      <c r="H24" s="180"/>
      <c r="I24" s="180"/>
      <c r="J24" s="180"/>
    </row>
    <row r="25" spans="1:11" ht="18" customHeight="1" x14ac:dyDescent="0.2">
      <c r="A25" s="296" t="s">
        <v>158</v>
      </c>
      <c r="B25" s="297"/>
      <c r="C25" s="297"/>
      <c r="D25" s="297"/>
      <c r="E25" s="297"/>
      <c r="F25" s="298"/>
      <c r="G25" s="180"/>
      <c r="H25" s="180"/>
      <c r="I25" s="180"/>
      <c r="J25" s="180"/>
    </row>
    <row r="26" spans="1:11" x14ac:dyDescent="0.2">
      <c r="A26" s="180"/>
      <c r="B26" s="180"/>
      <c r="C26" s="180"/>
      <c r="D26" s="180"/>
      <c r="E26" s="180"/>
      <c r="F26" s="180"/>
      <c r="G26" s="180"/>
      <c r="H26" s="245" t="str">
        <f>F11</f>
        <v>días</v>
      </c>
      <c r="I26" s="180"/>
      <c r="J26" s="180"/>
    </row>
    <row r="27" spans="1:11" x14ac:dyDescent="0.2">
      <c r="A27" s="180"/>
      <c r="B27" s="180"/>
      <c r="C27" s="180"/>
      <c r="D27" s="180"/>
      <c r="E27" s="180"/>
      <c r="F27" s="180"/>
      <c r="G27" s="245" t="s">
        <v>159</v>
      </c>
      <c r="H27" s="246">
        <f>C23</f>
        <v>39.257737682165157</v>
      </c>
      <c r="I27" s="247">
        <f>H27/H30</f>
        <v>2.726231783483692E-2</v>
      </c>
      <c r="J27" s="180"/>
    </row>
    <row r="28" spans="1:11" x14ac:dyDescent="0.2">
      <c r="A28" s="180"/>
      <c r="B28" s="180"/>
      <c r="C28" s="180"/>
      <c r="D28" s="180"/>
      <c r="E28" s="180"/>
      <c r="F28" s="180"/>
      <c r="G28" s="245" t="s">
        <v>160</v>
      </c>
      <c r="H28" s="246">
        <f>C23-B23</f>
        <v>8.6340041637751526</v>
      </c>
      <c r="I28" s="247">
        <f>H28/H30</f>
        <v>5.9958362248438571E-3</v>
      </c>
      <c r="J28" s="180"/>
    </row>
    <row r="29" spans="1:11" x14ac:dyDescent="0.2">
      <c r="A29" s="180"/>
      <c r="B29" s="180"/>
      <c r="C29" s="180"/>
      <c r="D29" s="180"/>
      <c r="E29" s="180"/>
      <c r="F29" s="180"/>
      <c r="G29" s="245" t="s">
        <v>161</v>
      </c>
      <c r="H29" s="246">
        <f>G7-H28-H27</f>
        <v>1392.1082581540595</v>
      </c>
      <c r="I29" s="247">
        <f>H29/H30</f>
        <v>0.96674184594031931</v>
      </c>
      <c r="J29" s="180"/>
    </row>
    <row r="30" spans="1:11" x14ac:dyDescent="0.2">
      <c r="A30" s="180"/>
      <c r="B30" s="180"/>
      <c r="C30" s="180"/>
      <c r="D30" s="180"/>
      <c r="E30" s="180"/>
      <c r="F30" s="180"/>
      <c r="G30" s="180"/>
      <c r="H30" s="248">
        <f>SUM(H27:H29)</f>
        <v>1439.9999999999998</v>
      </c>
      <c r="I30" s="180"/>
      <c r="J30" s="180"/>
    </row>
    <row r="31" spans="1:11" x14ac:dyDescent="0.2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1" x14ac:dyDescent="0.2">
      <c r="A32" s="180"/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x14ac:dyDescent="0.2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x14ac:dyDescent="0.2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x14ac:dyDescent="0.2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x14ac:dyDescent="0.2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x14ac:dyDescent="0.2">
      <c r="A40" s="180"/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x14ac:dyDescent="0.2">
      <c r="A41" s="180"/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 x14ac:dyDescent="0.2">
      <c r="A42" s="180"/>
      <c r="B42" s="180"/>
      <c r="C42" s="180"/>
      <c r="D42" s="180"/>
      <c r="E42" s="180"/>
      <c r="F42" s="180"/>
      <c r="G42" s="180"/>
      <c r="H42" s="180"/>
      <c r="I42" s="180"/>
      <c r="J42" s="180"/>
    </row>
    <row r="43" spans="1:10" x14ac:dyDescent="0.2">
      <c r="A43" s="180"/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180"/>
    </row>
    <row r="47" spans="1:10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</row>
    <row r="48" spans="1:10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0" x14ac:dyDescent="0.2">
      <c r="A49" s="180"/>
      <c r="B49" s="180"/>
      <c r="C49" s="180"/>
      <c r="D49" s="180"/>
      <c r="E49" s="180"/>
      <c r="F49" s="180"/>
      <c r="G49" s="180"/>
      <c r="H49" s="180"/>
      <c r="I49" s="180"/>
      <c r="J49" s="180"/>
    </row>
    <row r="50" spans="1:10" x14ac:dyDescent="0.2">
      <c r="A50" s="180"/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x14ac:dyDescent="0.2">
      <c r="A51" s="180"/>
      <c r="B51" s="180"/>
      <c r="C51" s="180"/>
      <c r="D51" s="180"/>
      <c r="E51" s="180"/>
      <c r="F51" s="180"/>
      <c r="G51" s="180"/>
      <c r="H51" s="180"/>
      <c r="I51" s="180"/>
      <c r="J51" s="180"/>
    </row>
  </sheetData>
  <mergeCells count="2">
    <mergeCell ref="A18:F18"/>
    <mergeCell ref="A25:F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baseColWidth="10" defaultRowHeight="12.75" x14ac:dyDescent="0.2"/>
  <cols>
    <col min="1" max="1" width="25.5703125" style="1" customWidth="1"/>
    <col min="2" max="2" width="16.42578125" style="1" customWidth="1"/>
    <col min="3" max="3" width="15.42578125" style="1" customWidth="1"/>
    <col min="4" max="4" width="14.85546875" style="1" customWidth="1"/>
    <col min="5" max="5" width="16.7109375" style="1" customWidth="1"/>
    <col min="6" max="6" width="14.140625" style="1" customWidth="1"/>
    <col min="7" max="7" width="13.42578125" style="1" customWidth="1"/>
    <col min="8" max="8" width="18.42578125" style="1" customWidth="1"/>
    <col min="9" max="256" width="11.42578125" style="1"/>
    <col min="257" max="257" width="24.42578125" style="1" customWidth="1"/>
    <col min="258" max="258" width="16.42578125" style="1" customWidth="1"/>
    <col min="259" max="259" width="15.42578125" style="1" customWidth="1"/>
    <col min="260" max="260" width="13.28515625" style="1" customWidth="1"/>
    <col min="261" max="261" width="22.85546875" style="1" customWidth="1"/>
    <col min="262" max="262" width="14.140625" style="1" customWidth="1"/>
    <col min="263" max="263" width="11.42578125" style="1"/>
    <col min="264" max="264" width="17.42578125" style="1" customWidth="1"/>
    <col min="265" max="512" width="11.42578125" style="1"/>
    <col min="513" max="513" width="24.42578125" style="1" customWidth="1"/>
    <col min="514" max="514" width="16.42578125" style="1" customWidth="1"/>
    <col min="515" max="515" width="15.42578125" style="1" customWidth="1"/>
    <col min="516" max="516" width="13.28515625" style="1" customWidth="1"/>
    <col min="517" max="517" width="22.85546875" style="1" customWidth="1"/>
    <col min="518" max="518" width="14.140625" style="1" customWidth="1"/>
    <col min="519" max="519" width="11.42578125" style="1"/>
    <col min="520" max="520" width="17.42578125" style="1" customWidth="1"/>
    <col min="521" max="768" width="11.42578125" style="1"/>
    <col min="769" max="769" width="24.42578125" style="1" customWidth="1"/>
    <col min="770" max="770" width="16.42578125" style="1" customWidth="1"/>
    <col min="771" max="771" width="15.42578125" style="1" customWidth="1"/>
    <col min="772" max="772" width="13.28515625" style="1" customWidth="1"/>
    <col min="773" max="773" width="22.85546875" style="1" customWidth="1"/>
    <col min="774" max="774" width="14.140625" style="1" customWidth="1"/>
    <col min="775" max="775" width="11.42578125" style="1"/>
    <col min="776" max="776" width="17.42578125" style="1" customWidth="1"/>
    <col min="777" max="1024" width="11.42578125" style="1"/>
    <col min="1025" max="1025" width="24.42578125" style="1" customWidth="1"/>
    <col min="1026" max="1026" width="16.42578125" style="1" customWidth="1"/>
    <col min="1027" max="1027" width="15.42578125" style="1" customWidth="1"/>
    <col min="1028" max="1028" width="13.28515625" style="1" customWidth="1"/>
    <col min="1029" max="1029" width="22.85546875" style="1" customWidth="1"/>
    <col min="1030" max="1030" width="14.140625" style="1" customWidth="1"/>
    <col min="1031" max="1031" width="11.42578125" style="1"/>
    <col min="1032" max="1032" width="17.42578125" style="1" customWidth="1"/>
    <col min="1033" max="1280" width="11.42578125" style="1"/>
    <col min="1281" max="1281" width="24.42578125" style="1" customWidth="1"/>
    <col min="1282" max="1282" width="16.42578125" style="1" customWidth="1"/>
    <col min="1283" max="1283" width="15.42578125" style="1" customWidth="1"/>
    <col min="1284" max="1284" width="13.28515625" style="1" customWidth="1"/>
    <col min="1285" max="1285" width="22.85546875" style="1" customWidth="1"/>
    <col min="1286" max="1286" width="14.140625" style="1" customWidth="1"/>
    <col min="1287" max="1287" width="11.42578125" style="1"/>
    <col min="1288" max="1288" width="17.42578125" style="1" customWidth="1"/>
    <col min="1289" max="1536" width="11.42578125" style="1"/>
    <col min="1537" max="1537" width="24.42578125" style="1" customWidth="1"/>
    <col min="1538" max="1538" width="16.42578125" style="1" customWidth="1"/>
    <col min="1539" max="1539" width="15.42578125" style="1" customWidth="1"/>
    <col min="1540" max="1540" width="13.28515625" style="1" customWidth="1"/>
    <col min="1541" max="1541" width="22.85546875" style="1" customWidth="1"/>
    <col min="1542" max="1542" width="14.140625" style="1" customWidth="1"/>
    <col min="1543" max="1543" width="11.42578125" style="1"/>
    <col min="1544" max="1544" width="17.42578125" style="1" customWidth="1"/>
    <col min="1545" max="1792" width="11.42578125" style="1"/>
    <col min="1793" max="1793" width="24.42578125" style="1" customWidth="1"/>
    <col min="1794" max="1794" width="16.42578125" style="1" customWidth="1"/>
    <col min="1795" max="1795" width="15.42578125" style="1" customWidth="1"/>
    <col min="1796" max="1796" width="13.28515625" style="1" customWidth="1"/>
    <col min="1797" max="1797" width="22.85546875" style="1" customWidth="1"/>
    <col min="1798" max="1798" width="14.140625" style="1" customWidth="1"/>
    <col min="1799" max="1799" width="11.42578125" style="1"/>
    <col min="1800" max="1800" width="17.42578125" style="1" customWidth="1"/>
    <col min="1801" max="2048" width="11.42578125" style="1"/>
    <col min="2049" max="2049" width="24.42578125" style="1" customWidth="1"/>
    <col min="2050" max="2050" width="16.42578125" style="1" customWidth="1"/>
    <col min="2051" max="2051" width="15.42578125" style="1" customWidth="1"/>
    <col min="2052" max="2052" width="13.28515625" style="1" customWidth="1"/>
    <col min="2053" max="2053" width="22.85546875" style="1" customWidth="1"/>
    <col min="2054" max="2054" width="14.140625" style="1" customWidth="1"/>
    <col min="2055" max="2055" width="11.42578125" style="1"/>
    <col min="2056" max="2056" width="17.42578125" style="1" customWidth="1"/>
    <col min="2057" max="2304" width="11.42578125" style="1"/>
    <col min="2305" max="2305" width="24.42578125" style="1" customWidth="1"/>
    <col min="2306" max="2306" width="16.42578125" style="1" customWidth="1"/>
    <col min="2307" max="2307" width="15.42578125" style="1" customWidth="1"/>
    <col min="2308" max="2308" width="13.28515625" style="1" customWidth="1"/>
    <col min="2309" max="2309" width="22.85546875" style="1" customWidth="1"/>
    <col min="2310" max="2310" width="14.140625" style="1" customWidth="1"/>
    <col min="2311" max="2311" width="11.42578125" style="1"/>
    <col min="2312" max="2312" width="17.42578125" style="1" customWidth="1"/>
    <col min="2313" max="2560" width="11.42578125" style="1"/>
    <col min="2561" max="2561" width="24.42578125" style="1" customWidth="1"/>
    <col min="2562" max="2562" width="16.42578125" style="1" customWidth="1"/>
    <col min="2563" max="2563" width="15.42578125" style="1" customWidth="1"/>
    <col min="2564" max="2564" width="13.28515625" style="1" customWidth="1"/>
    <col min="2565" max="2565" width="22.85546875" style="1" customWidth="1"/>
    <col min="2566" max="2566" width="14.140625" style="1" customWidth="1"/>
    <col min="2567" max="2567" width="11.42578125" style="1"/>
    <col min="2568" max="2568" width="17.42578125" style="1" customWidth="1"/>
    <col min="2569" max="2816" width="11.42578125" style="1"/>
    <col min="2817" max="2817" width="24.42578125" style="1" customWidth="1"/>
    <col min="2818" max="2818" width="16.42578125" style="1" customWidth="1"/>
    <col min="2819" max="2819" width="15.42578125" style="1" customWidth="1"/>
    <col min="2820" max="2820" width="13.28515625" style="1" customWidth="1"/>
    <col min="2821" max="2821" width="22.85546875" style="1" customWidth="1"/>
    <col min="2822" max="2822" width="14.140625" style="1" customWidth="1"/>
    <col min="2823" max="2823" width="11.42578125" style="1"/>
    <col min="2824" max="2824" width="17.42578125" style="1" customWidth="1"/>
    <col min="2825" max="3072" width="11.42578125" style="1"/>
    <col min="3073" max="3073" width="24.42578125" style="1" customWidth="1"/>
    <col min="3074" max="3074" width="16.42578125" style="1" customWidth="1"/>
    <col min="3075" max="3075" width="15.42578125" style="1" customWidth="1"/>
    <col min="3076" max="3076" width="13.28515625" style="1" customWidth="1"/>
    <col min="3077" max="3077" width="22.85546875" style="1" customWidth="1"/>
    <col min="3078" max="3078" width="14.140625" style="1" customWidth="1"/>
    <col min="3079" max="3079" width="11.42578125" style="1"/>
    <col min="3080" max="3080" width="17.42578125" style="1" customWidth="1"/>
    <col min="3081" max="3328" width="11.42578125" style="1"/>
    <col min="3329" max="3329" width="24.42578125" style="1" customWidth="1"/>
    <col min="3330" max="3330" width="16.42578125" style="1" customWidth="1"/>
    <col min="3331" max="3331" width="15.42578125" style="1" customWidth="1"/>
    <col min="3332" max="3332" width="13.28515625" style="1" customWidth="1"/>
    <col min="3333" max="3333" width="22.85546875" style="1" customWidth="1"/>
    <col min="3334" max="3334" width="14.140625" style="1" customWidth="1"/>
    <col min="3335" max="3335" width="11.42578125" style="1"/>
    <col min="3336" max="3336" width="17.42578125" style="1" customWidth="1"/>
    <col min="3337" max="3584" width="11.42578125" style="1"/>
    <col min="3585" max="3585" width="24.42578125" style="1" customWidth="1"/>
    <col min="3586" max="3586" width="16.42578125" style="1" customWidth="1"/>
    <col min="3587" max="3587" width="15.42578125" style="1" customWidth="1"/>
    <col min="3588" max="3588" width="13.28515625" style="1" customWidth="1"/>
    <col min="3589" max="3589" width="22.85546875" style="1" customWidth="1"/>
    <col min="3590" max="3590" width="14.140625" style="1" customWidth="1"/>
    <col min="3591" max="3591" width="11.42578125" style="1"/>
    <col min="3592" max="3592" width="17.42578125" style="1" customWidth="1"/>
    <col min="3593" max="3840" width="11.42578125" style="1"/>
    <col min="3841" max="3841" width="24.42578125" style="1" customWidth="1"/>
    <col min="3842" max="3842" width="16.42578125" style="1" customWidth="1"/>
    <col min="3843" max="3843" width="15.42578125" style="1" customWidth="1"/>
    <col min="3844" max="3844" width="13.28515625" style="1" customWidth="1"/>
    <col min="3845" max="3845" width="22.85546875" style="1" customWidth="1"/>
    <col min="3846" max="3846" width="14.140625" style="1" customWidth="1"/>
    <col min="3847" max="3847" width="11.42578125" style="1"/>
    <col min="3848" max="3848" width="17.42578125" style="1" customWidth="1"/>
    <col min="3849" max="4096" width="11.42578125" style="1"/>
    <col min="4097" max="4097" width="24.42578125" style="1" customWidth="1"/>
    <col min="4098" max="4098" width="16.42578125" style="1" customWidth="1"/>
    <col min="4099" max="4099" width="15.42578125" style="1" customWidth="1"/>
    <col min="4100" max="4100" width="13.28515625" style="1" customWidth="1"/>
    <col min="4101" max="4101" width="22.85546875" style="1" customWidth="1"/>
    <col min="4102" max="4102" width="14.140625" style="1" customWidth="1"/>
    <col min="4103" max="4103" width="11.42578125" style="1"/>
    <col min="4104" max="4104" width="17.42578125" style="1" customWidth="1"/>
    <col min="4105" max="4352" width="11.42578125" style="1"/>
    <col min="4353" max="4353" width="24.42578125" style="1" customWidth="1"/>
    <col min="4354" max="4354" width="16.42578125" style="1" customWidth="1"/>
    <col min="4355" max="4355" width="15.42578125" style="1" customWidth="1"/>
    <col min="4356" max="4356" width="13.28515625" style="1" customWidth="1"/>
    <col min="4357" max="4357" width="22.85546875" style="1" customWidth="1"/>
    <col min="4358" max="4358" width="14.140625" style="1" customWidth="1"/>
    <col min="4359" max="4359" width="11.42578125" style="1"/>
    <col min="4360" max="4360" width="17.42578125" style="1" customWidth="1"/>
    <col min="4361" max="4608" width="11.42578125" style="1"/>
    <col min="4609" max="4609" width="24.42578125" style="1" customWidth="1"/>
    <col min="4610" max="4610" width="16.42578125" style="1" customWidth="1"/>
    <col min="4611" max="4611" width="15.42578125" style="1" customWidth="1"/>
    <col min="4612" max="4612" width="13.28515625" style="1" customWidth="1"/>
    <col min="4613" max="4613" width="22.85546875" style="1" customWidth="1"/>
    <col min="4614" max="4614" width="14.140625" style="1" customWidth="1"/>
    <col min="4615" max="4615" width="11.42578125" style="1"/>
    <col min="4616" max="4616" width="17.42578125" style="1" customWidth="1"/>
    <col min="4617" max="4864" width="11.42578125" style="1"/>
    <col min="4865" max="4865" width="24.42578125" style="1" customWidth="1"/>
    <col min="4866" max="4866" width="16.42578125" style="1" customWidth="1"/>
    <col min="4867" max="4867" width="15.42578125" style="1" customWidth="1"/>
    <col min="4868" max="4868" width="13.28515625" style="1" customWidth="1"/>
    <col min="4869" max="4869" width="22.85546875" style="1" customWidth="1"/>
    <col min="4870" max="4870" width="14.140625" style="1" customWidth="1"/>
    <col min="4871" max="4871" width="11.42578125" style="1"/>
    <col min="4872" max="4872" width="17.42578125" style="1" customWidth="1"/>
    <col min="4873" max="5120" width="11.42578125" style="1"/>
    <col min="5121" max="5121" width="24.42578125" style="1" customWidth="1"/>
    <col min="5122" max="5122" width="16.42578125" style="1" customWidth="1"/>
    <col min="5123" max="5123" width="15.42578125" style="1" customWidth="1"/>
    <col min="5124" max="5124" width="13.28515625" style="1" customWidth="1"/>
    <col min="5125" max="5125" width="22.85546875" style="1" customWidth="1"/>
    <col min="5126" max="5126" width="14.140625" style="1" customWidth="1"/>
    <col min="5127" max="5127" width="11.42578125" style="1"/>
    <col min="5128" max="5128" width="17.42578125" style="1" customWidth="1"/>
    <col min="5129" max="5376" width="11.42578125" style="1"/>
    <col min="5377" max="5377" width="24.42578125" style="1" customWidth="1"/>
    <col min="5378" max="5378" width="16.42578125" style="1" customWidth="1"/>
    <col min="5379" max="5379" width="15.42578125" style="1" customWidth="1"/>
    <col min="5380" max="5380" width="13.28515625" style="1" customWidth="1"/>
    <col min="5381" max="5381" width="22.85546875" style="1" customWidth="1"/>
    <col min="5382" max="5382" width="14.140625" style="1" customWidth="1"/>
    <col min="5383" max="5383" width="11.42578125" style="1"/>
    <col min="5384" max="5384" width="17.42578125" style="1" customWidth="1"/>
    <col min="5385" max="5632" width="11.42578125" style="1"/>
    <col min="5633" max="5633" width="24.42578125" style="1" customWidth="1"/>
    <col min="5634" max="5634" width="16.42578125" style="1" customWidth="1"/>
    <col min="5635" max="5635" width="15.42578125" style="1" customWidth="1"/>
    <col min="5636" max="5636" width="13.28515625" style="1" customWidth="1"/>
    <col min="5637" max="5637" width="22.85546875" style="1" customWidth="1"/>
    <col min="5638" max="5638" width="14.140625" style="1" customWidth="1"/>
    <col min="5639" max="5639" width="11.42578125" style="1"/>
    <col min="5640" max="5640" width="17.42578125" style="1" customWidth="1"/>
    <col min="5641" max="5888" width="11.42578125" style="1"/>
    <col min="5889" max="5889" width="24.42578125" style="1" customWidth="1"/>
    <col min="5890" max="5890" width="16.42578125" style="1" customWidth="1"/>
    <col min="5891" max="5891" width="15.42578125" style="1" customWidth="1"/>
    <col min="5892" max="5892" width="13.28515625" style="1" customWidth="1"/>
    <col min="5893" max="5893" width="22.85546875" style="1" customWidth="1"/>
    <col min="5894" max="5894" width="14.140625" style="1" customWidth="1"/>
    <col min="5895" max="5895" width="11.42578125" style="1"/>
    <col min="5896" max="5896" width="17.42578125" style="1" customWidth="1"/>
    <col min="5897" max="6144" width="11.42578125" style="1"/>
    <col min="6145" max="6145" width="24.42578125" style="1" customWidth="1"/>
    <col min="6146" max="6146" width="16.42578125" style="1" customWidth="1"/>
    <col min="6147" max="6147" width="15.42578125" style="1" customWidth="1"/>
    <col min="6148" max="6148" width="13.28515625" style="1" customWidth="1"/>
    <col min="6149" max="6149" width="22.85546875" style="1" customWidth="1"/>
    <col min="6150" max="6150" width="14.140625" style="1" customWidth="1"/>
    <col min="6151" max="6151" width="11.42578125" style="1"/>
    <col min="6152" max="6152" width="17.42578125" style="1" customWidth="1"/>
    <col min="6153" max="6400" width="11.42578125" style="1"/>
    <col min="6401" max="6401" width="24.42578125" style="1" customWidth="1"/>
    <col min="6402" max="6402" width="16.42578125" style="1" customWidth="1"/>
    <col min="6403" max="6403" width="15.42578125" style="1" customWidth="1"/>
    <col min="6404" max="6404" width="13.28515625" style="1" customWidth="1"/>
    <col min="6405" max="6405" width="22.85546875" style="1" customWidth="1"/>
    <col min="6406" max="6406" width="14.140625" style="1" customWidth="1"/>
    <col min="6407" max="6407" width="11.42578125" style="1"/>
    <col min="6408" max="6408" width="17.42578125" style="1" customWidth="1"/>
    <col min="6409" max="6656" width="11.42578125" style="1"/>
    <col min="6657" max="6657" width="24.42578125" style="1" customWidth="1"/>
    <col min="6658" max="6658" width="16.42578125" style="1" customWidth="1"/>
    <col min="6659" max="6659" width="15.42578125" style="1" customWidth="1"/>
    <col min="6660" max="6660" width="13.28515625" style="1" customWidth="1"/>
    <col min="6661" max="6661" width="22.85546875" style="1" customWidth="1"/>
    <col min="6662" max="6662" width="14.140625" style="1" customWidth="1"/>
    <col min="6663" max="6663" width="11.42578125" style="1"/>
    <col min="6664" max="6664" width="17.42578125" style="1" customWidth="1"/>
    <col min="6665" max="6912" width="11.42578125" style="1"/>
    <col min="6913" max="6913" width="24.42578125" style="1" customWidth="1"/>
    <col min="6914" max="6914" width="16.42578125" style="1" customWidth="1"/>
    <col min="6915" max="6915" width="15.42578125" style="1" customWidth="1"/>
    <col min="6916" max="6916" width="13.28515625" style="1" customWidth="1"/>
    <col min="6917" max="6917" width="22.85546875" style="1" customWidth="1"/>
    <col min="6918" max="6918" width="14.140625" style="1" customWidth="1"/>
    <col min="6919" max="6919" width="11.42578125" style="1"/>
    <col min="6920" max="6920" width="17.42578125" style="1" customWidth="1"/>
    <col min="6921" max="7168" width="11.42578125" style="1"/>
    <col min="7169" max="7169" width="24.42578125" style="1" customWidth="1"/>
    <col min="7170" max="7170" width="16.42578125" style="1" customWidth="1"/>
    <col min="7171" max="7171" width="15.42578125" style="1" customWidth="1"/>
    <col min="7172" max="7172" width="13.28515625" style="1" customWidth="1"/>
    <col min="7173" max="7173" width="22.85546875" style="1" customWidth="1"/>
    <col min="7174" max="7174" width="14.140625" style="1" customWidth="1"/>
    <col min="7175" max="7175" width="11.42578125" style="1"/>
    <col min="7176" max="7176" width="17.42578125" style="1" customWidth="1"/>
    <col min="7177" max="7424" width="11.42578125" style="1"/>
    <col min="7425" max="7425" width="24.42578125" style="1" customWidth="1"/>
    <col min="7426" max="7426" width="16.42578125" style="1" customWidth="1"/>
    <col min="7427" max="7427" width="15.42578125" style="1" customWidth="1"/>
    <col min="7428" max="7428" width="13.28515625" style="1" customWidth="1"/>
    <col min="7429" max="7429" width="22.85546875" style="1" customWidth="1"/>
    <col min="7430" max="7430" width="14.140625" style="1" customWidth="1"/>
    <col min="7431" max="7431" width="11.42578125" style="1"/>
    <col min="7432" max="7432" width="17.42578125" style="1" customWidth="1"/>
    <col min="7433" max="7680" width="11.42578125" style="1"/>
    <col min="7681" max="7681" width="24.42578125" style="1" customWidth="1"/>
    <col min="7682" max="7682" width="16.42578125" style="1" customWidth="1"/>
    <col min="7683" max="7683" width="15.42578125" style="1" customWidth="1"/>
    <col min="7684" max="7684" width="13.28515625" style="1" customWidth="1"/>
    <col min="7685" max="7685" width="22.85546875" style="1" customWidth="1"/>
    <col min="7686" max="7686" width="14.140625" style="1" customWidth="1"/>
    <col min="7687" max="7687" width="11.42578125" style="1"/>
    <col min="7688" max="7688" width="17.42578125" style="1" customWidth="1"/>
    <col min="7689" max="7936" width="11.42578125" style="1"/>
    <col min="7937" max="7937" width="24.42578125" style="1" customWidth="1"/>
    <col min="7938" max="7938" width="16.42578125" style="1" customWidth="1"/>
    <col min="7939" max="7939" width="15.42578125" style="1" customWidth="1"/>
    <col min="7940" max="7940" width="13.28515625" style="1" customWidth="1"/>
    <col min="7941" max="7941" width="22.85546875" style="1" customWidth="1"/>
    <col min="7942" max="7942" width="14.140625" style="1" customWidth="1"/>
    <col min="7943" max="7943" width="11.42578125" style="1"/>
    <col min="7944" max="7944" width="17.42578125" style="1" customWidth="1"/>
    <col min="7945" max="8192" width="11.42578125" style="1"/>
    <col min="8193" max="8193" width="24.42578125" style="1" customWidth="1"/>
    <col min="8194" max="8194" width="16.42578125" style="1" customWidth="1"/>
    <col min="8195" max="8195" width="15.42578125" style="1" customWidth="1"/>
    <col min="8196" max="8196" width="13.28515625" style="1" customWidth="1"/>
    <col min="8197" max="8197" width="22.85546875" style="1" customWidth="1"/>
    <col min="8198" max="8198" width="14.140625" style="1" customWidth="1"/>
    <col min="8199" max="8199" width="11.42578125" style="1"/>
    <col min="8200" max="8200" width="17.42578125" style="1" customWidth="1"/>
    <col min="8201" max="8448" width="11.42578125" style="1"/>
    <col min="8449" max="8449" width="24.42578125" style="1" customWidth="1"/>
    <col min="8450" max="8450" width="16.42578125" style="1" customWidth="1"/>
    <col min="8451" max="8451" width="15.42578125" style="1" customWidth="1"/>
    <col min="8452" max="8452" width="13.28515625" style="1" customWidth="1"/>
    <col min="8453" max="8453" width="22.85546875" style="1" customWidth="1"/>
    <col min="8454" max="8454" width="14.140625" style="1" customWidth="1"/>
    <col min="8455" max="8455" width="11.42578125" style="1"/>
    <col min="8456" max="8456" width="17.42578125" style="1" customWidth="1"/>
    <col min="8457" max="8704" width="11.42578125" style="1"/>
    <col min="8705" max="8705" width="24.42578125" style="1" customWidth="1"/>
    <col min="8706" max="8706" width="16.42578125" style="1" customWidth="1"/>
    <col min="8707" max="8707" width="15.42578125" style="1" customWidth="1"/>
    <col min="8708" max="8708" width="13.28515625" style="1" customWidth="1"/>
    <col min="8709" max="8709" width="22.85546875" style="1" customWidth="1"/>
    <col min="8710" max="8710" width="14.140625" style="1" customWidth="1"/>
    <col min="8711" max="8711" width="11.42578125" style="1"/>
    <col min="8712" max="8712" width="17.42578125" style="1" customWidth="1"/>
    <col min="8713" max="8960" width="11.42578125" style="1"/>
    <col min="8961" max="8961" width="24.42578125" style="1" customWidth="1"/>
    <col min="8962" max="8962" width="16.42578125" style="1" customWidth="1"/>
    <col min="8963" max="8963" width="15.42578125" style="1" customWidth="1"/>
    <col min="8964" max="8964" width="13.28515625" style="1" customWidth="1"/>
    <col min="8965" max="8965" width="22.85546875" style="1" customWidth="1"/>
    <col min="8966" max="8966" width="14.140625" style="1" customWidth="1"/>
    <col min="8967" max="8967" width="11.42578125" style="1"/>
    <col min="8968" max="8968" width="17.42578125" style="1" customWidth="1"/>
    <col min="8969" max="9216" width="11.42578125" style="1"/>
    <col min="9217" max="9217" width="24.42578125" style="1" customWidth="1"/>
    <col min="9218" max="9218" width="16.42578125" style="1" customWidth="1"/>
    <col min="9219" max="9219" width="15.42578125" style="1" customWidth="1"/>
    <col min="9220" max="9220" width="13.28515625" style="1" customWidth="1"/>
    <col min="9221" max="9221" width="22.85546875" style="1" customWidth="1"/>
    <col min="9222" max="9222" width="14.140625" style="1" customWidth="1"/>
    <col min="9223" max="9223" width="11.42578125" style="1"/>
    <col min="9224" max="9224" width="17.42578125" style="1" customWidth="1"/>
    <col min="9225" max="9472" width="11.42578125" style="1"/>
    <col min="9473" max="9473" width="24.42578125" style="1" customWidth="1"/>
    <col min="9474" max="9474" width="16.42578125" style="1" customWidth="1"/>
    <col min="9475" max="9475" width="15.42578125" style="1" customWidth="1"/>
    <col min="9476" max="9476" width="13.28515625" style="1" customWidth="1"/>
    <col min="9477" max="9477" width="22.85546875" style="1" customWidth="1"/>
    <col min="9478" max="9478" width="14.140625" style="1" customWidth="1"/>
    <col min="9479" max="9479" width="11.42578125" style="1"/>
    <col min="9480" max="9480" width="17.42578125" style="1" customWidth="1"/>
    <col min="9481" max="9728" width="11.42578125" style="1"/>
    <col min="9729" max="9729" width="24.42578125" style="1" customWidth="1"/>
    <col min="9730" max="9730" width="16.42578125" style="1" customWidth="1"/>
    <col min="9731" max="9731" width="15.42578125" style="1" customWidth="1"/>
    <col min="9732" max="9732" width="13.28515625" style="1" customWidth="1"/>
    <col min="9733" max="9733" width="22.85546875" style="1" customWidth="1"/>
    <col min="9734" max="9734" width="14.140625" style="1" customWidth="1"/>
    <col min="9735" max="9735" width="11.42578125" style="1"/>
    <col min="9736" max="9736" width="17.42578125" style="1" customWidth="1"/>
    <col min="9737" max="9984" width="11.42578125" style="1"/>
    <col min="9985" max="9985" width="24.42578125" style="1" customWidth="1"/>
    <col min="9986" max="9986" width="16.42578125" style="1" customWidth="1"/>
    <col min="9987" max="9987" width="15.42578125" style="1" customWidth="1"/>
    <col min="9988" max="9988" width="13.28515625" style="1" customWidth="1"/>
    <col min="9989" max="9989" width="22.85546875" style="1" customWidth="1"/>
    <col min="9990" max="9990" width="14.140625" style="1" customWidth="1"/>
    <col min="9991" max="9991" width="11.42578125" style="1"/>
    <col min="9992" max="9992" width="17.42578125" style="1" customWidth="1"/>
    <col min="9993" max="10240" width="11.42578125" style="1"/>
    <col min="10241" max="10241" width="24.42578125" style="1" customWidth="1"/>
    <col min="10242" max="10242" width="16.42578125" style="1" customWidth="1"/>
    <col min="10243" max="10243" width="15.42578125" style="1" customWidth="1"/>
    <col min="10244" max="10244" width="13.28515625" style="1" customWidth="1"/>
    <col min="10245" max="10245" width="22.85546875" style="1" customWidth="1"/>
    <col min="10246" max="10246" width="14.140625" style="1" customWidth="1"/>
    <col min="10247" max="10247" width="11.42578125" style="1"/>
    <col min="10248" max="10248" width="17.42578125" style="1" customWidth="1"/>
    <col min="10249" max="10496" width="11.42578125" style="1"/>
    <col min="10497" max="10497" width="24.42578125" style="1" customWidth="1"/>
    <col min="10498" max="10498" width="16.42578125" style="1" customWidth="1"/>
    <col min="10499" max="10499" width="15.42578125" style="1" customWidth="1"/>
    <col min="10500" max="10500" width="13.28515625" style="1" customWidth="1"/>
    <col min="10501" max="10501" width="22.85546875" style="1" customWidth="1"/>
    <col min="10502" max="10502" width="14.140625" style="1" customWidth="1"/>
    <col min="10503" max="10503" width="11.42578125" style="1"/>
    <col min="10504" max="10504" width="17.42578125" style="1" customWidth="1"/>
    <col min="10505" max="10752" width="11.42578125" style="1"/>
    <col min="10753" max="10753" width="24.42578125" style="1" customWidth="1"/>
    <col min="10754" max="10754" width="16.42578125" style="1" customWidth="1"/>
    <col min="10755" max="10755" width="15.42578125" style="1" customWidth="1"/>
    <col min="10756" max="10756" width="13.28515625" style="1" customWidth="1"/>
    <col min="10757" max="10757" width="22.85546875" style="1" customWidth="1"/>
    <col min="10758" max="10758" width="14.140625" style="1" customWidth="1"/>
    <col min="10759" max="10759" width="11.42578125" style="1"/>
    <col min="10760" max="10760" width="17.42578125" style="1" customWidth="1"/>
    <col min="10761" max="11008" width="11.42578125" style="1"/>
    <col min="11009" max="11009" width="24.42578125" style="1" customWidth="1"/>
    <col min="11010" max="11010" width="16.42578125" style="1" customWidth="1"/>
    <col min="11011" max="11011" width="15.42578125" style="1" customWidth="1"/>
    <col min="11012" max="11012" width="13.28515625" style="1" customWidth="1"/>
    <col min="11013" max="11013" width="22.85546875" style="1" customWidth="1"/>
    <col min="11014" max="11014" width="14.140625" style="1" customWidth="1"/>
    <col min="11015" max="11015" width="11.42578125" style="1"/>
    <col min="11016" max="11016" width="17.42578125" style="1" customWidth="1"/>
    <col min="11017" max="11264" width="11.42578125" style="1"/>
    <col min="11265" max="11265" width="24.42578125" style="1" customWidth="1"/>
    <col min="11266" max="11266" width="16.42578125" style="1" customWidth="1"/>
    <col min="11267" max="11267" width="15.42578125" style="1" customWidth="1"/>
    <col min="11268" max="11268" width="13.28515625" style="1" customWidth="1"/>
    <col min="11269" max="11269" width="22.85546875" style="1" customWidth="1"/>
    <col min="11270" max="11270" width="14.140625" style="1" customWidth="1"/>
    <col min="11271" max="11271" width="11.42578125" style="1"/>
    <col min="11272" max="11272" width="17.42578125" style="1" customWidth="1"/>
    <col min="11273" max="11520" width="11.42578125" style="1"/>
    <col min="11521" max="11521" width="24.42578125" style="1" customWidth="1"/>
    <col min="11522" max="11522" width="16.42578125" style="1" customWidth="1"/>
    <col min="11523" max="11523" width="15.42578125" style="1" customWidth="1"/>
    <col min="11524" max="11524" width="13.28515625" style="1" customWidth="1"/>
    <col min="11525" max="11525" width="22.85546875" style="1" customWidth="1"/>
    <col min="11526" max="11526" width="14.140625" style="1" customWidth="1"/>
    <col min="11527" max="11527" width="11.42578125" style="1"/>
    <col min="11528" max="11528" width="17.42578125" style="1" customWidth="1"/>
    <col min="11529" max="11776" width="11.42578125" style="1"/>
    <col min="11777" max="11777" width="24.42578125" style="1" customWidth="1"/>
    <col min="11778" max="11778" width="16.42578125" style="1" customWidth="1"/>
    <col min="11779" max="11779" width="15.42578125" style="1" customWidth="1"/>
    <col min="11780" max="11780" width="13.28515625" style="1" customWidth="1"/>
    <col min="11781" max="11781" width="22.85546875" style="1" customWidth="1"/>
    <col min="11782" max="11782" width="14.140625" style="1" customWidth="1"/>
    <col min="11783" max="11783" width="11.42578125" style="1"/>
    <col min="11784" max="11784" width="17.42578125" style="1" customWidth="1"/>
    <col min="11785" max="12032" width="11.42578125" style="1"/>
    <col min="12033" max="12033" width="24.42578125" style="1" customWidth="1"/>
    <col min="12034" max="12034" width="16.42578125" style="1" customWidth="1"/>
    <col min="12035" max="12035" width="15.42578125" style="1" customWidth="1"/>
    <col min="12036" max="12036" width="13.28515625" style="1" customWidth="1"/>
    <col min="12037" max="12037" width="22.85546875" style="1" customWidth="1"/>
    <col min="12038" max="12038" width="14.140625" style="1" customWidth="1"/>
    <col min="12039" max="12039" width="11.42578125" style="1"/>
    <col min="12040" max="12040" width="17.42578125" style="1" customWidth="1"/>
    <col min="12041" max="12288" width="11.42578125" style="1"/>
    <col min="12289" max="12289" width="24.42578125" style="1" customWidth="1"/>
    <col min="12290" max="12290" width="16.42578125" style="1" customWidth="1"/>
    <col min="12291" max="12291" width="15.42578125" style="1" customWidth="1"/>
    <col min="12292" max="12292" width="13.28515625" style="1" customWidth="1"/>
    <col min="12293" max="12293" width="22.85546875" style="1" customWidth="1"/>
    <col min="12294" max="12294" width="14.140625" style="1" customWidth="1"/>
    <col min="12295" max="12295" width="11.42578125" style="1"/>
    <col min="12296" max="12296" width="17.42578125" style="1" customWidth="1"/>
    <col min="12297" max="12544" width="11.42578125" style="1"/>
    <col min="12545" max="12545" width="24.42578125" style="1" customWidth="1"/>
    <col min="12546" max="12546" width="16.42578125" style="1" customWidth="1"/>
    <col min="12547" max="12547" width="15.42578125" style="1" customWidth="1"/>
    <col min="12548" max="12548" width="13.28515625" style="1" customWidth="1"/>
    <col min="12549" max="12549" width="22.85546875" style="1" customWidth="1"/>
    <col min="12550" max="12550" width="14.140625" style="1" customWidth="1"/>
    <col min="12551" max="12551" width="11.42578125" style="1"/>
    <col min="12552" max="12552" width="17.42578125" style="1" customWidth="1"/>
    <col min="12553" max="12800" width="11.42578125" style="1"/>
    <col min="12801" max="12801" width="24.42578125" style="1" customWidth="1"/>
    <col min="12802" max="12802" width="16.42578125" style="1" customWidth="1"/>
    <col min="12803" max="12803" width="15.42578125" style="1" customWidth="1"/>
    <col min="12804" max="12804" width="13.28515625" style="1" customWidth="1"/>
    <col min="12805" max="12805" width="22.85546875" style="1" customWidth="1"/>
    <col min="12806" max="12806" width="14.140625" style="1" customWidth="1"/>
    <col min="12807" max="12807" width="11.42578125" style="1"/>
    <col min="12808" max="12808" width="17.42578125" style="1" customWidth="1"/>
    <col min="12809" max="13056" width="11.42578125" style="1"/>
    <col min="13057" max="13057" width="24.42578125" style="1" customWidth="1"/>
    <col min="13058" max="13058" width="16.42578125" style="1" customWidth="1"/>
    <col min="13059" max="13059" width="15.42578125" style="1" customWidth="1"/>
    <col min="13060" max="13060" width="13.28515625" style="1" customWidth="1"/>
    <col min="13061" max="13061" width="22.85546875" style="1" customWidth="1"/>
    <col min="13062" max="13062" width="14.140625" style="1" customWidth="1"/>
    <col min="13063" max="13063" width="11.42578125" style="1"/>
    <col min="13064" max="13064" width="17.42578125" style="1" customWidth="1"/>
    <col min="13065" max="13312" width="11.42578125" style="1"/>
    <col min="13313" max="13313" width="24.42578125" style="1" customWidth="1"/>
    <col min="13314" max="13314" width="16.42578125" style="1" customWidth="1"/>
    <col min="13315" max="13315" width="15.42578125" style="1" customWidth="1"/>
    <col min="13316" max="13316" width="13.28515625" style="1" customWidth="1"/>
    <col min="13317" max="13317" width="22.85546875" style="1" customWidth="1"/>
    <col min="13318" max="13318" width="14.140625" style="1" customWidth="1"/>
    <col min="13319" max="13319" width="11.42578125" style="1"/>
    <col min="13320" max="13320" width="17.42578125" style="1" customWidth="1"/>
    <col min="13321" max="13568" width="11.42578125" style="1"/>
    <col min="13569" max="13569" width="24.42578125" style="1" customWidth="1"/>
    <col min="13570" max="13570" width="16.42578125" style="1" customWidth="1"/>
    <col min="13571" max="13571" width="15.42578125" style="1" customWidth="1"/>
    <col min="13572" max="13572" width="13.28515625" style="1" customWidth="1"/>
    <col min="13573" max="13573" width="22.85546875" style="1" customWidth="1"/>
    <col min="13574" max="13574" width="14.140625" style="1" customWidth="1"/>
    <col min="13575" max="13575" width="11.42578125" style="1"/>
    <col min="13576" max="13576" width="17.42578125" style="1" customWidth="1"/>
    <col min="13577" max="13824" width="11.42578125" style="1"/>
    <col min="13825" max="13825" width="24.42578125" style="1" customWidth="1"/>
    <col min="13826" max="13826" width="16.42578125" style="1" customWidth="1"/>
    <col min="13827" max="13827" width="15.42578125" style="1" customWidth="1"/>
    <col min="13828" max="13828" width="13.28515625" style="1" customWidth="1"/>
    <col min="13829" max="13829" width="22.85546875" style="1" customWidth="1"/>
    <col min="13830" max="13830" width="14.140625" style="1" customWidth="1"/>
    <col min="13831" max="13831" width="11.42578125" style="1"/>
    <col min="13832" max="13832" width="17.42578125" style="1" customWidth="1"/>
    <col min="13833" max="14080" width="11.42578125" style="1"/>
    <col min="14081" max="14081" width="24.42578125" style="1" customWidth="1"/>
    <col min="14082" max="14082" width="16.42578125" style="1" customWidth="1"/>
    <col min="14083" max="14083" width="15.42578125" style="1" customWidth="1"/>
    <col min="14084" max="14084" width="13.28515625" style="1" customWidth="1"/>
    <col min="14085" max="14085" width="22.85546875" style="1" customWidth="1"/>
    <col min="14086" max="14086" width="14.140625" style="1" customWidth="1"/>
    <col min="14087" max="14087" width="11.42578125" style="1"/>
    <col min="14088" max="14088" width="17.42578125" style="1" customWidth="1"/>
    <col min="14089" max="14336" width="11.42578125" style="1"/>
    <col min="14337" max="14337" width="24.42578125" style="1" customWidth="1"/>
    <col min="14338" max="14338" width="16.42578125" style="1" customWidth="1"/>
    <col min="14339" max="14339" width="15.42578125" style="1" customWidth="1"/>
    <col min="14340" max="14340" width="13.28515625" style="1" customWidth="1"/>
    <col min="14341" max="14341" width="22.85546875" style="1" customWidth="1"/>
    <col min="14342" max="14342" width="14.140625" style="1" customWidth="1"/>
    <col min="14343" max="14343" width="11.42578125" style="1"/>
    <col min="14344" max="14344" width="17.42578125" style="1" customWidth="1"/>
    <col min="14345" max="14592" width="11.42578125" style="1"/>
    <col min="14593" max="14593" width="24.42578125" style="1" customWidth="1"/>
    <col min="14594" max="14594" width="16.42578125" style="1" customWidth="1"/>
    <col min="14595" max="14595" width="15.42578125" style="1" customWidth="1"/>
    <col min="14596" max="14596" width="13.28515625" style="1" customWidth="1"/>
    <col min="14597" max="14597" width="22.85546875" style="1" customWidth="1"/>
    <col min="14598" max="14598" width="14.140625" style="1" customWidth="1"/>
    <col min="14599" max="14599" width="11.42578125" style="1"/>
    <col min="14600" max="14600" width="17.42578125" style="1" customWidth="1"/>
    <col min="14601" max="14848" width="11.42578125" style="1"/>
    <col min="14849" max="14849" width="24.42578125" style="1" customWidth="1"/>
    <col min="14850" max="14850" width="16.42578125" style="1" customWidth="1"/>
    <col min="14851" max="14851" width="15.42578125" style="1" customWidth="1"/>
    <col min="14852" max="14852" width="13.28515625" style="1" customWidth="1"/>
    <col min="14853" max="14853" width="22.85546875" style="1" customWidth="1"/>
    <col min="14854" max="14854" width="14.140625" style="1" customWidth="1"/>
    <col min="14855" max="14855" width="11.42578125" style="1"/>
    <col min="14856" max="14856" width="17.42578125" style="1" customWidth="1"/>
    <col min="14857" max="15104" width="11.42578125" style="1"/>
    <col min="15105" max="15105" width="24.42578125" style="1" customWidth="1"/>
    <col min="15106" max="15106" width="16.42578125" style="1" customWidth="1"/>
    <col min="15107" max="15107" width="15.42578125" style="1" customWidth="1"/>
    <col min="15108" max="15108" width="13.28515625" style="1" customWidth="1"/>
    <col min="15109" max="15109" width="22.85546875" style="1" customWidth="1"/>
    <col min="15110" max="15110" width="14.140625" style="1" customWidth="1"/>
    <col min="15111" max="15111" width="11.42578125" style="1"/>
    <col min="15112" max="15112" width="17.42578125" style="1" customWidth="1"/>
    <col min="15113" max="15360" width="11.42578125" style="1"/>
    <col min="15361" max="15361" width="24.42578125" style="1" customWidth="1"/>
    <col min="15362" max="15362" width="16.42578125" style="1" customWidth="1"/>
    <col min="15363" max="15363" width="15.42578125" style="1" customWidth="1"/>
    <col min="15364" max="15364" width="13.28515625" style="1" customWidth="1"/>
    <col min="15365" max="15365" width="22.85546875" style="1" customWidth="1"/>
    <col min="15366" max="15366" width="14.140625" style="1" customWidth="1"/>
    <col min="15367" max="15367" width="11.42578125" style="1"/>
    <col min="15368" max="15368" width="17.42578125" style="1" customWidth="1"/>
    <col min="15369" max="15616" width="11.42578125" style="1"/>
    <col min="15617" max="15617" width="24.42578125" style="1" customWidth="1"/>
    <col min="15618" max="15618" width="16.42578125" style="1" customWidth="1"/>
    <col min="15619" max="15619" width="15.42578125" style="1" customWidth="1"/>
    <col min="15620" max="15620" width="13.28515625" style="1" customWidth="1"/>
    <col min="15621" max="15621" width="22.85546875" style="1" customWidth="1"/>
    <col min="15622" max="15622" width="14.140625" style="1" customWidth="1"/>
    <col min="15623" max="15623" width="11.42578125" style="1"/>
    <col min="15624" max="15624" width="17.42578125" style="1" customWidth="1"/>
    <col min="15625" max="15872" width="11.42578125" style="1"/>
    <col min="15873" max="15873" width="24.42578125" style="1" customWidth="1"/>
    <col min="15874" max="15874" width="16.42578125" style="1" customWidth="1"/>
    <col min="15875" max="15875" width="15.42578125" style="1" customWidth="1"/>
    <col min="15876" max="15876" width="13.28515625" style="1" customWidth="1"/>
    <col min="15877" max="15877" width="22.85546875" style="1" customWidth="1"/>
    <col min="15878" max="15878" width="14.140625" style="1" customWidth="1"/>
    <col min="15879" max="15879" width="11.42578125" style="1"/>
    <col min="15880" max="15880" width="17.42578125" style="1" customWidth="1"/>
    <col min="15881" max="16128" width="11.42578125" style="1"/>
    <col min="16129" max="16129" width="24.42578125" style="1" customWidth="1"/>
    <col min="16130" max="16130" width="16.42578125" style="1" customWidth="1"/>
    <col min="16131" max="16131" width="15.42578125" style="1" customWidth="1"/>
    <col min="16132" max="16132" width="13.28515625" style="1" customWidth="1"/>
    <col min="16133" max="16133" width="22.85546875" style="1" customWidth="1"/>
    <col min="16134" max="16134" width="14.140625" style="1" customWidth="1"/>
    <col min="16135" max="16135" width="11.42578125" style="1"/>
    <col min="16136" max="16136" width="17.42578125" style="1" customWidth="1"/>
    <col min="16137" max="16384" width="11.42578125" style="1"/>
  </cols>
  <sheetData>
    <row r="1" spans="1:10" ht="13.5" thickBot="1" x14ac:dyDescent="0.25"/>
    <row r="2" spans="1:10" ht="16.5" thickBot="1" x14ac:dyDescent="0.25">
      <c r="A2" s="192" t="s">
        <v>137</v>
      </c>
      <c r="B2" s="193"/>
      <c r="C2" s="193"/>
      <c r="D2" s="193"/>
      <c r="E2" s="193"/>
      <c r="F2" s="193"/>
      <c r="G2" s="193"/>
      <c r="H2" s="193"/>
      <c r="I2" s="194"/>
    </row>
    <row r="3" spans="1:10" ht="8.25" customHeight="1" x14ac:dyDescent="0.2"/>
    <row r="4" spans="1:10" ht="15" x14ac:dyDescent="0.25">
      <c r="A4" s="195" t="s">
        <v>138</v>
      </c>
    </row>
    <row r="5" spans="1:10" ht="15" x14ac:dyDescent="0.25">
      <c r="A5" s="196" t="s">
        <v>139</v>
      </c>
    </row>
    <row r="6" spans="1:10" ht="25.5" x14ac:dyDescent="0.2">
      <c r="B6" s="197" t="s">
        <v>140</v>
      </c>
      <c r="F6" s="198" t="s">
        <v>141</v>
      </c>
      <c r="G6" s="199" t="s">
        <v>142</v>
      </c>
    </row>
    <row r="7" spans="1:10" x14ac:dyDescent="0.2">
      <c r="A7" s="1">
        <v>1</v>
      </c>
      <c r="B7" s="200">
        <v>11528</v>
      </c>
      <c r="F7" s="201">
        <v>0.06</v>
      </c>
      <c r="G7" s="200">
        <v>1440</v>
      </c>
    </row>
    <row r="8" spans="1:10" x14ac:dyDescent="0.2">
      <c r="A8" s="1">
        <v>2</v>
      </c>
      <c r="B8" s="200">
        <v>3518</v>
      </c>
      <c r="F8" s="85"/>
      <c r="G8" s="202" t="s">
        <v>143</v>
      </c>
      <c r="H8" s="203">
        <f>G7*F7</f>
        <v>86.399999999999991</v>
      </c>
      <c r="I8" s="204" t="str">
        <f>G6</f>
        <v>días</v>
      </c>
    </row>
    <row r="9" spans="1:10" x14ac:dyDescent="0.2">
      <c r="A9" s="1">
        <v>3</v>
      </c>
      <c r="B9" s="200">
        <v>4177</v>
      </c>
    </row>
    <row r="10" spans="1:10" ht="38.25" x14ac:dyDescent="0.2">
      <c r="D10" s="205" t="s">
        <v>140</v>
      </c>
      <c r="E10" s="206" t="s">
        <v>144</v>
      </c>
      <c r="F10" s="2"/>
      <c r="G10" s="5"/>
      <c r="H10" s="207" t="s">
        <v>145</v>
      </c>
      <c r="I10" s="2"/>
    </row>
    <row r="11" spans="1:10" x14ac:dyDescent="0.2">
      <c r="C11" s="10" t="s">
        <v>146</v>
      </c>
      <c r="D11" s="208">
        <f>B7</f>
        <v>11528</v>
      </c>
      <c r="E11" s="249">
        <f>H8</f>
        <v>86.399999999999991</v>
      </c>
      <c r="F11" s="2" t="str">
        <f>G6</f>
        <v>días</v>
      </c>
      <c r="H11" s="208">
        <f>G7-E11</f>
        <v>1353.6</v>
      </c>
      <c r="I11" s="210" t="str">
        <f>G6</f>
        <v>días</v>
      </c>
      <c r="J11" s="250"/>
    </row>
    <row r="12" spans="1:10" x14ac:dyDescent="0.2">
      <c r="B12" s="1" t="s">
        <v>147</v>
      </c>
      <c r="C12" s="211" t="s">
        <v>148</v>
      </c>
      <c r="D12" s="208">
        <f>B8</f>
        <v>3518</v>
      </c>
      <c r="E12" s="251">
        <f>D12*E11/D11</f>
        <v>26.366689798750862</v>
      </c>
      <c r="F12" s="2" t="str">
        <f>G6</f>
        <v>días</v>
      </c>
      <c r="H12" s="208">
        <f>G7-E12</f>
        <v>1413.6333102012491</v>
      </c>
      <c r="I12" s="210" t="str">
        <f>G6</f>
        <v>días</v>
      </c>
    </row>
    <row r="13" spans="1:10" x14ac:dyDescent="0.2">
      <c r="B13" s="1" t="s">
        <v>149</v>
      </c>
      <c r="C13" s="211" t="s">
        <v>150</v>
      </c>
      <c r="D13" s="208">
        <f>B9</f>
        <v>4177</v>
      </c>
      <c r="E13" s="251">
        <f>D13*E11/D11</f>
        <v>31.305759888965994</v>
      </c>
      <c r="F13" s="2" t="str">
        <f>G6</f>
        <v>días</v>
      </c>
      <c r="H13" s="208">
        <f>G7-E13</f>
        <v>1408.6942401110341</v>
      </c>
      <c r="I13" s="213" t="str">
        <f>G6</f>
        <v>días</v>
      </c>
    </row>
    <row r="14" spans="1:10" x14ac:dyDescent="0.2">
      <c r="I14" s="6"/>
    </row>
    <row r="15" spans="1:10" x14ac:dyDescent="0.2">
      <c r="E15" s="214" t="s">
        <v>151</v>
      </c>
      <c r="F15" s="252">
        <f>E13-E12</f>
        <v>4.9390700902151323</v>
      </c>
      <c r="G15" s="216" t="str">
        <f>F12</f>
        <v>días</v>
      </c>
      <c r="H15" s="216" t="s">
        <v>152</v>
      </c>
      <c r="I15" s="253">
        <f>G7</f>
        <v>1440</v>
      </c>
      <c r="J15" s="218" t="str">
        <f>G6</f>
        <v>días</v>
      </c>
    </row>
    <row r="16" spans="1:10" x14ac:dyDescent="0.2">
      <c r="E16" s="219"/>
      <c r="F16" s="254">
        <f>F15</f>
        <v>4.9390700902151323</v>
      </c>
      <c r="G16" s="221" t="s">
        <v>142</v>
      </c>
      <c r="H16" s="222" t="s">
        <v>153</v>
      </c>
      <c r="I16" s="255">
        <f>G7</f>
        <v>1440</v>
      </c>
      <c r="J16" s="224" t="str">
        <f>G6</f>
        <v>días</v>
      </c>
    </row>
    <row r="17" spans="1:11" ht="13.5" thickBot="1" x14ac:dyDescent="0.25"/>
    <row r="18" spans="1:11" ht="25.5" customHeight="1" thickBot="1" x14ac:dyDescent="0.25">
      <c r="A18" s="301" t="s">
        <v>162</v>
      </c>
      <c r="B18" s="302"/>
      <c r="C18" s="302"/>
      <c r="D18" s="302"/>
      <c r="E18" s="302"/>
      <c r="F18" s="303"/>
      <c r="G18" s="180"/>
      <c r="H18" s="180"/>
      <c r="I18" s="225"/>
      <c r="J18" s="180"/>
    </row>
    <row r="19" spans="1:11" ht="15.75" customHeight="1" x14ac:dyDescent="0.2">
      <c r="A19" s="226"/>
      <c r="B19" s="227" t="str">
        <f>C12</f>
        <v>Dapaglifozina</v>
      </c>
      <c r="C19" s="227" t="str">
        <f>C13</f>
        <v>Placebo</v>
      </c>
      <c r="D19" s="228"/>
      <c r="E19" s="228"/>
      <c r="F19" s="228"/>
      <c r="G19" s="180"/>
      <c r="H19" s="228"/>
      <c r="I19" s="228"/>
      <c r="J19" s="228"/>
      <c r="K19" s="229"/>
    </row>
    <row r="20" spans="1:11" ht="26.25" customHeight="1" x14ac:dyDescent="0.2">
      <c r="A20" s="230" t="s">
        <v>155</v>
      </c>
      <c r="B20" s="231" t="s">
        <v>156</v>
      </c>
      <c r="C20" s="232" t="s">
        <v>156</v>
      </c>
      <c r="D20" s="231" t="s">
        <v>157</v>
      </c>
      <c r="E20" s="228"/>
      <c r="F20" s="231" t="s">
        <v>157</v>
      </c>
      <c r="G20" s="180"/>
      <c r="H20" s="180"/>
      <c r="I20" s="225"/>
      <c r="J20" s="180"/>
    </row>
    <row r="21" spans="1:11" ht="18" customHeight="1" x14ac:dyDescent="0.2">
      <c r="A21" s="233" t="str">
        <f>CONCATENATE(G7," ",G6)</f>
        <v>1440 días</v>
      </c>
      <c r="B21" s="234" t="str">
        <f>F12</f>
        <v>días</v>
      </c>
      <c r="C21" s="235" t="str">
        <f>F12</f>
        <v>días</v>
      </c>
      <c r="D21" s="234" t="str">
        <f>G15</f>
        <v>días</v>
      </c>
      <c r="E21" s="180"/>
      <c r="F21" s="234" t="str">
        <f>G16</f>
        <v>días</v>
      </c>
      <c r="G21" s="180"/>
      <c r="H21" s="180"/>
      <c r="I21" s="180"/>
      <c r="J21" s="180"/>
    </row>
    <row r="22" spans="1:11" s="7" customFormat="1" x14ac:dyDescent="0.2">
      <c r="A22" s="236"/>
      <c r="B22" s="228"/>
      <c r="C22" s="228"/>
      <c r="D22" s="228"/>
      <c r="E22" s="237"/>
      <c r="F22" s="228"/>
      <c r="G22" s="237"/>
      <c r="H22" s="237"/>
      <c r="I22" s="237"/>
      <c r="J22" s="237"/>
    </row>
    <row r="23" spans="1:11" ht="72" customHeight="1" x14ac:dyDescent="0.25">
      <c r="A23" s="238" t="s">
        <v>163</v>
      </c>
      <c r="B23" s="240">
        <f>E12</f>
        <v>26.366689798750862</v>
      </c>
      <c r="C23" s="240">
        <f>E13</f>
        <v>31.305759888965994</v>
      </c>
      <c r="D23" s="256">
        <f>F15</f>
        <v>4.9390700902151323</v>
      </c>
      <c r="E23" s="257"/>
      <c r="F23" s="256">
        <f>F16</f>
        <v>4.9390700902151323</v>
      </c>
      <c r="G23" s="180"/>
      <c r="H23" s="180"/>
      <c r="I23" s="180"/>
      <c r="J23" s="180"/>
    </row>
    <row r="24" spans="1:11" ht="8.25" customHeight="1" x14ac:dyDescent="0.2">
      <c r="A24" s="242"/>
      <c r="B24" s="243"/>
      <c r="C24" s="243"/>
      <c r="D24" s="243"/>
      <c r="E24" s="180"/>
      <c r="F24" s="244"/>
      <c r="G24" s="180"/>
      <c r="H24" s="180"/>
      <c r="I24" s="180"/>
      <c r="J24" s="180"/>
    </row>
    <row r="25" spans="1:11" ht="18" customHeight="1" x14ac:dyDescent="0.2">
      <c r="G25" s="180"/>
      <c r="H25" s="180"/>
      <c r="I25" s="180"/>
      <c r="J25" s="180"/>
    </row>
    <row r="26" spans="1:11" x14ac:dyDescent="0.2">
      <c r="A26" s="180"/>
      <c r="B26" s="180"/>
      <c r="C26" s="180"/>
      <c r="D26" s="180"/>
      <c r="E26" s="180"/>
      <c r="F26" s="180"/>
      <c r="G26" s="180"/>
      <c r="H26" s="245" t="str">
        <f>F11</f>
        <v>días</v>
      </c>
      <c r="I26" s="180"/>
      <c r="J26" s="180"/>
    </row>
    <row r="27" spans="1:11" x14ac:dyDescent="0.2">
      <c r="A27" s="180"/>
      <c r="B27" s="180"/>
      <c r="C27" s="180"/>
      <c r="D27" s="180"/>
      <c r="E27" s="180"/>
      <c r="F27" s="180"/>
      <c r="G27" s="245" t="s">
        <v>159</v>
      </c>
      <c r="H27" s="258">
        <f>C23</f>
        <v>31.305759888965994</v>
      </c>
      <c r="I27" s="247">
        <f>H27/H30</f>
        <v>2.1740111034004164E-2</v>
      </c>
      <c r="J27" s="180"/>
    </row>
    <row r="28" spans="1:11" x14ac:dyDescent="0.2">
      <c r="A28" s="180"/>
      <c r="B28" s="180"/>
      <c r="C28" s="180"/>
      <c r="D28" s="180"/>
      <c r="E28" s="180"/>
      <c r="F28" s="180"/>
      <c r="G28" s="245" t="s">
        <v>160</v>
      </c>
      <c r="H28" s="258">
        <f>C23-B23</f>
        <v>4.9390700902151323</v>
      </c>
      <c r="I28" s="247">
        <f>H28/H30</f>
        <v>3.4299097848716196E-3</v>
      </c>
      <c r="J28" s="180"/>
    </row>
    <row r="29" spans="1:11" x14ac:dyDescent="0.2">
      <c r="A29" s="180"/>
      <c r="B29" s="180"/>
      <c r="C29" s="180"/>
      <c r="D29" s="180"/>
      <c r="E29" s="180"/>
      <c r="F29" s="180"/>
      <c r="G29" s="245" t="s">
        <v>161</v>
      </c>
      <c r="H29" s="258">
        <f>G7-H28-H27</f>
        <v>1403.7551700208189</v>
      </c>
      <c r="I29" s="247">
        <f>H29/H30</f>
        <v>0.97482997918112424</v>
      </c>
      <c r="J29" s="180"/>
    </row>
    <row r="30" spans="1:11" x14ac:dyDescent="0.2">
      <c r="A30" s="180"/>
      <c r="B30" s="180"/>
      <c r="C30" s="180"/>
      <c r="D30" s="180"/>
      <c r="E30" s="180"/>
      <c r="F30" s="180"/>
      <c r="G30" s="180"/>
      <c r="H30" s="259">
        <f>SUM(H27:H29)</f>
        <v>1440</v>
      </c>
      <c r="I30" s="180"/>
      <c r="J30" s="180"/>
    </row>
    <row r="31" spans="1:11" x14ac:dyDescent="0.2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1" x14ac:dyDescent="0.2">
      <c r="A32" s="180"/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x14ac:dyDescent="0.2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x14ac:dyDescent="0.2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x14ac:dyDescent="0.2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x14ac:dyDescent="0.2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x14ac:dyDescent="0.2">
      <c r="A40" s="180"/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x14ac:dyDescent="0.2">
      <c r="A41" s="180"/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 x14ac:dyDescent="0.2">
      <c r="A42" s="180"/>
      <c r="B42" s="180"/>
      <c r="C42" s="180"/>
      <c r="D42" s="180"/>
      <c r="E42" s="180"/>
      <c r="F42" s="180"/>
      <c r="G42" s="180"/>
      <c r="H42" s="180"/>
      <c r="I42" s="180"/>
      <c r="J42" s="180"/>
    </row>
    <row r="43" spans="1:10" x14ac:dyDescent="0.2">
      <c r="A43" s="180"/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180"/>
    </row>
    <row r="47" spans="1:10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</row>
    <row r="48" spans="1:10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0" x14ac:dyDescent="0.2">
      <c r="A49" s="180"/>
      <c r="B49" s="180"/>
      <c r="C49" s="180"/>
      <c r="D49" s="180"/>
      <c r="E49" s="180"/>
      <c r="F49" s="180"/>
      <c r="G49" s="180"/>
      <c r="H49" s="180"/>
      <c r="I49" s="180"/>
      <c r="J49" s="180"/>
    </row>
    <row r="50" spans="1:10" x14ac:dyDescent="0.2">
      <c r="A50" s="180"/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x14ac:dyDescent="0.2">
      <c r="A51" s="180"/>
      <c r="B51" s="180"/>
      <c r="C51" s="180"/>
      <c r="D51" s="180"/>
      <c r="E51" s="180"/>
      <c r="F51" s="180"/>
      <c r="G51" s="180"/>
      <c r="H51" s="180"/>
      <c r="I51" s="180"/>
      <c r="J51" s="180"/>
    </row>
  </sheetData>
  <mergeCells count="1">
    <mergeCell ref="A18:F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NNT desde HR</vt:lpstr>
      <vt:lpstr>PtSLEv Mort o InsCar</vt:lpstr>
      <vt:lpstr>PtSLEv Variable RENAL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2015-10-20T11:56:41Z</dcterms:created>
  <dcterms:modified xsi:type="dcterms:W3CDTF">2019-11-07T16:38:01Z</dcterms:modified>
</cp:coreProperties>
</file>